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1822\fintus Suite\neu ab 032023\_final_Gleichberechtigte Lebensperspektiven öffnen\"/>
    </mc:Choice>
  </mc:AlternateContent>
  <workbookProtection workbookAlgorithmName="SHA-512" workbookHashValue="hELGKWlvZWctG4bb03OdcexH7mJU5Pa5a6LqnbKHoiULmqvOjSWHin1xgEBJWOl9oErupG4TWQWuBmZjqFsibA==" workbookSaltValue="2B9HMpwOc5ksNXnNlqg4HA==" workbookSpinCount="100000" lockStructure="1"/>
  <bookViews>
    <workbookView xWindow="0" yWindow="0" windowWidth="28800" windowHeight="14100"/>
  </bookViews>
  <sheets>
    <sheet name="Gesamtübersicht" sheetId="16" r:id="rId1"/>
    <sheet name="Sonstige Ausgaben" sheetId="15" r:id="rId2"/>
    <sheet name="Personalausgaben" sheetId="18" r:id="rId3"/>
    <sheet name="Einnahmen" sheetId="17" state="hidden" r:id="rId4"/>
    <sheet name="Grundlagen VKO" sheetId="19" state="hidden" r:id="rId5"/>
    <sheet name="Auswahllisten und NR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217308</definedName>
    <definedName name="_IDVTrackerID155_" hidden="1">251465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5</definedName>
    <definedName name="_xlnm.Print_Area" localSheetId="3">Einnahmen!$A$1:$J$24</definedName>
    <definedName name="_xlnm.Print_Area" localSheetId="0">Gesamtübersicht!$A$1:$E$25</definedName>
    <definedName name="_xlnm.Print_Area" localSheetId="2">Personalausgaben!$A$1:$N$39</definedName>
    <definedName name="_xlnm.Print_Area" localSheetId="1">'Sonstige Ausgaben'!$A$1:$N$35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20" i="18" l="1"/>
  <c r="K20" i="18"/>
  <c r="L20" i="18"/>
  <c r="M20" i="18" s="1"/>
  <c r="A21" i="18"/>
  <c r="K21" i="18"/>
  <c r="L21" i="18" s="1"/>
  <c r="M21" i="18" s="1"/>
  <c r="A22" i="18"/>
  <c r="K22" i="18"/>
  <c r="L22" i="18" s="1"/>
  <c r="M22" i="18" s="1"/>
  <c r="A15" i="15"/>
  <c r="E15" i="15"/>
  <c r="G15" i="15"/>
  <c r="L15" i="15"/>
  <c r="N15" i="15"/>
  <c r="A16" i="15"/>
  <c r="E16" i="15"/>
  <c r="G16" i="15"/>
  <c r="L16" i="15"/>
  <c r="N16" i="15"/>
  <c r="A17" i="15"/>
  <c r="E17" i="15"/>
  <c r="G17" i="15"/>
  <c r="L17" i="15"/>
  <c r="N17" i="15"/>
  <c r="A15" i="18" l="1"/>
  <c r="K15" i="18"/>
  <c r="L15" i="18" s="1"/>
  <c r="M15" i="18" s="1"/>
  <c r="A16" i="18"/>
  <c r="K16" i="18"/>
  <c r="L16" i="18" s="1"/>
  <c r="M16" i="18" s="1"/>
  <c r="A17" i="18"/>
  <c r="K17" i="18"/>
  <c r="L17" i="18" s="1"/>
  <c r="M17" i="18" s="1"/>
  <c r="A18" i="18"/>
  <c r="K18" i="18"/>
  <c r="L18" i="18" s="1"/>
  <c r="M18" i="18" s="1"/>
  <c r="A3" i="18"/>
  <c r="A3" i="15"/>
  <c r="B21" i="16" l="1"/>
  <c r="B24" i="16" s="1"/>
  <c r="C24" i="16" s="1"/>
  <c r="A12" i="18" l="1"/>
  <c r="A13" i="18"/>
  <c r="A14" i="18"/>
  <c r="A19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13" i="15"/>
  <c r="B23" i="16"/>
  <c r="G19" i="16" s="1"/>
  <c r="M32" i="15"/>
  <c r="H32" i="15"/>
  <c r="L31" i="15"/>
  <c r="A31" i="15"/>
  <c r="L30" i="15"/>
  <c r="A30" i="15"/>
  <c r="L29" i="15"/>
  <c r="A29" i="15"/>
  <c r="L28" i="15"/>
  <c r="A28" i="15"/>
  <c r="L27" i="15"/>
  <c r="A27" i="15"/>
  <c r="L26" i="15"/>
  <c r="A26" i="15"/>
  <c r="L25" i="15"/>
  <c r="A25" i="15"/>
  <c r="L24" i="15"/>
  <c r="A24" i="15"/>
  <c r="L23" i="15"/>
  <c r="A23" i="15"/>
  <c r="L22" i="15"/>
  <c r="A22" i="15"/>
  <c r="L21" i="15"/>
  <c r="A21" i="15"/>
  <c r="L20" i="15"/>
  <c r="A20" i="15"/>
  <c r="L19" i="15"/>
  <c r="A19" i="15"/>
  <c r="L18" i="15"/>
  <c r="A18" i="15"/>
  <c r="L14" i="15"/>
  <c r="A14" i="15"/>
  <c r="L13" i="15"/>
  <c r="N31" i="15"/>
  <c r="L32" i="15" l="1"/>
  <c r="C22" i="16" s="1"/>
  <c r="N13" i="15"/>
  <c r="N14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E8" i="18" l="1"/>
  <c r="E7" i="18"/>
  <c r="E6" i="18"/>
  <c r="K12" i="18" l="1"/>
  <c r="K13" i="18"/>
  <c r="K14" i="18"/>
  <c r="K19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L28" i="18" l="1"/>
  <c r="M28" i="18" s="1"/>
  <c r="L29" i="18"/>
  <c r="M29" i="18" s="1"/>
  <c r="L27" i="18"/>
  <c r="M27" i="18" s="1"/>
  <c r="L24" i="18"/>
  <c r="M24" i="18" s="1"/>
  <c r="L14" i="18"/>
  <c r="M14" i="18" s="1"/>
  <c r="L13" i="18"/>
  <c r="M13" i="18" s="1"/>
  <c r="L23" i="18"/>
  <c r="M23" i="18" s="1"/>
  <c r="L19" i="18"/>
  <c r="M19" i="18" s="1"/>
  <c r="L26" i="18" l="1"/>
  <c r="M26" i="18" s="1"/>
  <c r="L30" i="18"/>
  <c r="M30" i="18" s="1"/>
  <c r="L31" i="18"/>
  <c r="M31" i="18" s="1"/>
  <c r="L32" i="18"/>
  <c r="M32" i="18" s="1"/>
  <c r="L33" i="18"/>
  <c r="M33" i="18" s="1"/>
  <c r="L34" i="18"/>
  <c r="M34" i="18" s="1"/>
  <c r="L35" i="18"/>
  <c r="M35" i="18" s="1"/>
  <c r="L36" i="18"/>
  <c r="M36" i="18" s="1"/>
  <c r="L12" i="18" l="1"/>
  <c r="M12" i="18" s="1"/>
  <c r="L25" i="18" l="1"/>
  <c r="M25" i="18" s="1"/>
  <c r="A6" i="17" l="1"/>
  <c r="D6" i="17"/>
  <c r="A7" i="17"/>
  <c r="D7" i="17"/>
  <c r="A8" i="17"/>
  <c r="D8" i="17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E8" i="15" l="1"/>
  <c r="E7" i="15"/>
  <c r="E6" i="15"/>
  <c r="L37" i="18"/>
  <c r="M37" i="18" l="1"/>
  <c r="C20" i="16" s="1"/>
  <c r="C21" i="16" l="1"/>
  <c r="C23" i="16" l="1"/>
  <c r="C25" i="16" s="1"/>
</calcChain>
</file>

<file path=xl/sharedStrings.xml><?xml version="1.0" encoding="utf-8"?>
<sst xmlns="http://schemas.openxmlformats.org/spreadsheetml/2006/main" count="200" uniqueCount="130">
  <si>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</si>
  <si>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</si>
  <si>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</si>
  <si>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</si>
  <si>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</si>
  <si>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</si>
  <si>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</si>
  <si>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</si>
  <si>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</si>
  <si>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</si>
  <si>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</si>
  <si>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</si>
  <si>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</si>
  <si>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</si>
  <si>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</si>
  <si>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</si>
  <si>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</si>
  <si>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</si>
  <si>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</si>
  <si>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</si>
  <si>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</si>
  <si>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</si>
  <si>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Personalausgaben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</si>
  <si>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</si>
  <si>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</si>
  <si>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</si>
  <si>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</si>
  <si>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</si>
  <si>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</si>
  <si>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</si>
  <si>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</si>
  <si>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</si>
  <si>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</si>
  <si>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</si>
  <si>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</si>
  <si>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</si>
  <si>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</si>
  <si>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</si>
  <si>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</si>
  <si>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</si>
  <si>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</si>
  <si>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</si>
  <si>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</si>
  <si>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</si>
  <si>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</si>
  <si>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</si>
  <si>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</si>
  <si>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</si>
  <si>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</si>
  <si>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</si>
  <si>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</si>
  <si>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</si>
  <si>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f</t>
  </si>
  <si>
    <t>Pauschal mit Urlaubsabgeltung</t>
  </si>
  <si>
    <t>Welche Pauschalwerte möchten Sie abrechnen?</t>
  </si>
  <si>
    <t>Vorgangsnummer laut Zuwendungsbescheid/ Zuweisungsschreiben</t>
  </si>
  <si>
    <t>Rechnungssteller</t>
  </si>
  <si>
    <t>Rechnungs-datum</t>
  </si>
  <si>
    <t>Rechnungsnummer des Lieferanten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</si>
  <si>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</si>
  <si>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</si>
  <si>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</si>
  <si>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</si>
  <si>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 xml:space="preserve">Art der Kosten </t>
  </si>
  <si>
    <t>Pauschale für indirekte Ausgaben</t>
  </si>
  <si>
    <t>abgerechnete Ausgaben</t>
  </si>
  <si>
    <t xml:space="preserve">Bemessungsgrundlage </t>
  </si>
  <si>
    <t>Fördersatz für 
- indirekte Ausgaben,
- Personal nach Zuwendungsrechtsergänzungserlass (VKO)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</si>
  <si>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</si>
  <si>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</si>
  <si>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</si>
  <si>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</si>
  <si>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</si>
  <si>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</si>
  <si>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</si>
  <si>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</si>
  <si>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</si>
  <si>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</si>
  <si>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</si>
  <si>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</si>
  <si>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</si>
  <si>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</si>
  <si>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</si>
  <si>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</si>
  <si>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</si>
  <si>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</si>
  <si>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</si>
  <si>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</si>
  <si>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</si>
  <si>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</si>
  <si>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t>Anzahl 
der abzu-rechnenden Stunden je Monat</t>
  </si>
  <si>
    <t xml:space="preserve">zahlenmäßiger Nachweis - Anlage 4 zum Auszahlungsantrag 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</si>
  <si>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</si>
  <si>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</si>
  <si>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</si>
  <si>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</si>
  <si>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** Hinweis: Gewährte Rabatte, Skonti, Boni u. ä. sind nicht förderfähig, selbst wenn sie nicht in Anspruch genommen werden (vgl. Zuwendungsbescheid/ Zuweisungsschreiben).</t>
  </si>
  <si>
    <t>Miet- und Mietnebenausgaben für projektbedingte Räume der Teilnehmenden</t>
  </si>
  <si>
    <t>Miete und Leasingausgaben für projektbezogene Ausstattungsgegenstände</t>
  </si>
  <si>
    <t>Projektbezogene Ausgaben für Öffentlichkeitsarbeit</t>
  </si>
  <si>
    <t xml:space="preserve">Gegenstand des Vorhabens ist das Handlungsfeld </t>
  </si>
  <si>
    <t>Schaffung selbstbestimmter Lebensräume für alleinerziehende, junge Frauen durch Begleitung auf dem Weg zur eigenständigen Existenzsicherung durch eine Berufsausbildung</t>
  </si>
  <si>
    <t>Schaffung selbstbestimmter Lebensräume durch gezielte zukunftsorientierte Berufs- und Karriereplanung / -begleitung für Studentinnen im MINT-Bereich</t>
  </si>
  <si>
    <t>Chancen für Frauen im Handwerk eröffnen</t>
  </si>
  <si>
    <t>Virtuelle Berufsorientierung im MINT-Bereich</t>
  </si>
  <si>
    <t>MINT-Berufsorientierung und Berufswahlcoaching für Schülerinnen</t>
  </si>
  <si>
    <t>direkte Ausgaben</t>
  </si>
  <si>
    <t xml:space="preserve">Programm Gleichberechtigte Lebensperspektiven öffnen
zahlenmäßiger Nachweis - Anlage 1 zum Auszahlungsantrag Nr. </t>
  </si>
  <si>
    <t>Hinweis: Bitte geben Sie hier ausschließlich die Zahlen ohne Trennung an. Das Format wird automatisch dargestellt.</t>
  </si>
  <si>
    <t>Bewilligungs-/ Förderzeitraum</t>
  </si>
  <si>
    <t xml:space="preserve">wenn abweichend dann hier eintragen </t>
  </si>
  <si>
    <t>Angaben laut Zuwendungsbescheid/ Zuweisungsschreiben</t>
  </si>
  <si>
    <t>ggf. Vertragsnummer / 
lfd. Nr. Vergabeübersicht</t>
  </si>
  <si>
    <t>Art der Ausgaben</t>
  </si>
  <si>
    <t xml:space="preserve">genaue Bezeichnung der getätigten Ausgaben für Sachausgaben/ sonstige Ausgaben/ kleine und große Baumaßnahnen 
</t>
  </si>
  <si>
    <t>förderfähige Ausgaben lt. Kunde</t>
  </si>
  <si>
    <t>förderfähige Ausgaben lt. IB</t>
  </si>
  <si>
    <t>Spalte122</t>
  </si>
  <si>
    <t>Spalte13</t>
  </si>
  <si>
    <t xml:space="preserve">Skonti, Boni u.ä.** 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</si>
  <si>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</t>
    </r>
  </si>
  <si>
    <t>Dienstreisen des Projektpersonals gemäß Bundesreisekostengesetz</t>
  </si>
  <si>
    <t>Lehrgänge und Leistungen externer Einrichtungen</t>
  </si>
  <si>
    <t>geringwertige Wirtschaftsgüter</t>
  </si>
  <si>
    <t>projektbedingte Fahrten der Teilnehmenden</t>
  </si>
  <si>
    <t>Kunderbetreuung, die Teilnehmenden aus Anlass der Teilnahme am Projekt entstehen und die über den gesetzlichen Ansrpuch hinausgehen</t>
  </si>
  <si>
    <t>Handlungsfeld</t>
  </si>
  <si>
    <t>Hinweis: Bitte reichen Sie spätestens mit dem 1. Auszahlungsantrag den Nachweis (Foto) eines langlebigen Schilds oder einer Tafel inkl. der dazugehörigen Rechnung ein.</t>
  </si>
  <si>
    <t>Hinweis: Bitte reichen Sie spätestens mit dem 1. Auszahlungsantrag den Nachweis (Foto) eines Plakates ein.</t>
  </si>
  <si>
    <t>indirekte Ausgaben (Pauschal 15 v.H. der Personalausgaben)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</si>
</sst>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b/>
      <u/>
      <sz val="8"/>
      <color theme="1"/>
      <name val="Arial"/>
      <family val="2"/>
    </font>
    <font>
      <b/>
      <sz val="11"/>
      <color rgb="FFFF0000"/>
      <name val="Arial"/>
      <family val="2"/>
    </font>
    <font>
      <sz val="9"/>
      <color rgb="FF00B05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sz val="9"/>
      <color rgb="FFFF0000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0" fontId="13" fillId="0" borderId="0" xfId="0" applyFont="1" applyAlignment="1" applyProtection="1">
      <alignment wrapText="1"/>
    </xf>
    <xf numFmtId="0" fontId="3" fillId="3" borderId="0" xfId="0" applyFont="1" applyFill="1" applyProtection="1"/>
    <xf numFmtId="0" fontId="10" fillId="3" borderId="0" xfId="0" applyFont="1" applyFill="1" applyAlignment="1" applyProtection="1">
      <alignment horizontal="right"/>
    </xf>
    <xf numFmtId="0" fontId="0" fillId="3" borderId="0" xfId="0" applyFill="1"/>
    <xf numFmtId="0" fontId="12" fillId="3" borderId="0" xfId="0" applyFont="1" applyFill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/>
    <xf numFmtId="0" fontId="3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top" wrapText="1"/>
    </xf>
    <xf numFmtId="0" fontId="10" fillId="3" borderId="0" xfId="0" applyNumberFormat="1" applyFont="1" applyFill="1" applyBorder="1" applyAlignment="1" applyProtection="1">
      <alignment horizontal="center" vertical="top"/>
    </xf>
    <xf numFmtId="0" fontId="10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3" fillId="3" borderId="0" xfId="0" applyFont="1" applyFill="1" applyBorder="1" applyProtection="1"/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/>
    <xf numFmtId="14" fontId="10" fillId="3" borderId="0" xfId="0" applyNumberFormat="1" applyFont="1" applyFill="1" applyBorder="1" applyAlignment="1" applyProtection="1"/>
    <xf numFmtId="14" fontId="10" fillId="3" borderId="0" xfId="0" applyNumberFormat="1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13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0" fontId="0" fillId="3" borderId="0" xfId="0" applyFill="1" applyBorder="1" applyProtection="1"/>
    <xf numFmtId="4" fontId="14" fillId="3" borderId="0" xfId="0" applyNumberFormat="1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4" fontId="17" fillId="3" borderId="1" xfId="0" applyNumberFormat="1" applyFont="1" applyFill="1" applyBorder="1" applyAlignment="1" applyProtection="1">
      <alignment horizontal="right"/>
    </xf>
    <xf numFmtId="0" fontId="14" fillId="3" borderId="1" xfId="0" applyFont="1" applyFill="1" applyBorder="1" applyAlignment="1" applyProtection="1">
      <alignment horizontal="left" vertical="center" wrapText="1"/>
    </xf>
    <xf numFmtId="4" fontId="14" fillId="2" borderId="1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Protection="1"/>
    <xf numFmtId="0" fontId="14" fillId="0" borderId="1" xfId="0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vertical="center" wrapText="1"/>
    </xf>
    <xf numFmtId="4" fontId="17" fillId="4" borderId="1" xfId="0" applyNumberFormat="1" applyFont="1" applyFill="1" applyBorder="1" applyAlignment="1" applyProtection="1">
      <alignment horizontal="right"/>
      <protection locked="0"/>
    </xf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wrapText="1"/>
    </xf>
    <xf numFmtId="0" fontId="19" fillId="3" borderId="0" xfId="0" applyFont="1" applyFill="1" applyBorder="1" applyAlignment="1" applyProtection="1">
      <alignment wrapText="1"/>
    </xf>
    <xf numFmtId="0" fontId="13" fillId="4" borderId="1" xfId="2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Protection="1">
      <protection locked="0"/>
    </xf>
    <xf numFmtId="166" fontId="12" fillId="4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4" fontId="12" fillId="0" borderId="1" xfId="6" applyNumberFormat="1" applyFont="1" applyBorder="1" applyAlignment="1" applyProtection="1">
      <alignment horizontal="right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14" fillId="3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vertical="center"/>
      <protection locked="0"/>
    </xf>
    <xf numFmtId="1" fontId="12" fillId="4" borderId="8" xfId="0" applyNumberFormat="1" applyFont="1" applyFill="1" applyBorder="1" applyProtection="1">
      <protection locked="0"/>
    </xf>
    <xf numFmtId="0" fontId="12" fillId="0" borderId="6" xfId="0" applyFont="1" applyBorder="1" applyProtection="1">
      <protection locked="0"/>
    </xf>
    <xf numFmtId="9" fontId="9" fillId="3" borderId="1" xfId="7" applyFont="1" applyFill="1" applyBorder="1" applyAlignment="1" applyProtection="1">
      <alignment horizontal="center" wrapText="1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Protection="1"/>
    <xf numFmtId="0" fontId="23" fillId="3" borderId="0" xfId="0" applyNumberFormat="1" applyFont="1" applyFill="1" applyBorder="1" applyAlignment="1" applyProtection="1">
      <alignment horizontal="left"/>
    </xf>
    <xf numFmtId="0" fontId="23" fillId="3" borderId="0" xfId="0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/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/>
    <xf numFmtId="0" fontId="12" fillId="0" borderId="0" xfId="0" applyFont="1" applyAlignment="1">
      <alignment wrapText="1"/>
    </xf>
    <xf numFmtId="9" fontId="12" fillId="0" borderId="0" xfId="0" applyNumberFormat="1" applyFont="1" applyAlignment="1">
      <alignment horizontal="center"/>
    </xf>
    <xf numFmtId="43" fontId="12" fillId="0" borderId="0" xfId="6" applyFont="1"/>
    <xf numFmtId="164" fontId="12" fillId="0" borderId="0" xfId="0" applyNumberFormat="1" applyFont="1" applyProtection="1"/>
    <xf numFmtId="9" fontId="12" fillId="0" borderId="0" xfId="0" applyNumberFormat="1" applyFont="1" applyAlignment="1">
      <alignment horizontal="center" vertical="center"/>
    </xf>
    <xf numFmtId="0" fontId="27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4" borderId="13" xfId="0" applyNumberFormat="1" applyFont="1" applyFill="1" applyBorder="1" applyAlignment="1" applyProtection="1">
      <alignment vertical="center" wrapText="1"/>
      <protection locked="0"/>
    </xf>
    <xf numFmtId="49" fontId="12" fillId="4" borderId="3" xfId="0" applyNumberFormat="1" applyFont="1" applyFill="1" applyBorder="1" applyAlignment="1" applyProtection="1">
      <alignment vertical="center" wrapText="1"/>
      <protection locked="0"/>
    </xf>
    <xf numFmtId="0" fontId="12" fillId="4" borderId="3" xfId="0" applyNumberFormat="1" applyFont="1" applyFill="1" applyBorder="1" applyAlignment="1" applyProtection="1">
      <alignment vertical="center" wrapText="1"/>
      <protection locked="0"/>
    </xf>
    <xf numFmtId="14" fontId="12" fillId="4" borderId="3" xfId="0" applyNumberFormat="1" applyFont="1" applyFill="1" applyBorder="1" applyAlignment="1" applyProtection="1">
      <alignment vertical="center" wrapText="1"/>
      <protection locked="0"/>
    </xf>
    <xf numFmtId="49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" xfId="0" applyNumberFormat="1" applyFont="1" applyFill="1" applyBorder="1" applyAlignment="1" applyProtection="1">
      <alignment vertical="center" wrapText="1"/>
      <protection locked="0"/>
    </xf>
    <xf numFmtId="10" fontId="12" fillId="4" borderId="3" xfId="0" applyNumberFormat="1" applyFont="1" applyFill="1" applyBorder="1" applyAlignment="1" applyProtection="1">
      <alignment vertical="center" wrapText="1"/>
      <protection locked="0"/>
    </xf>
    <xf numFmtId="4" fontId="12" fillId="3" borderId="3" xfId="0" applyNumberFormat="1" applyFont="1" applyFill="1" applyBorder="1" applyAlignment="1" applyProtection="1">
      <alignment vertical="center" wrapText="1"/>
    </xf>
    <xf numFmtId="4" fontId="12" fillId="3" borderId="12" xfId="0" applyNumberFormat="1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textRotation="90"/>
    </xf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1" fontId="12" fillId="4" borderId="8" xfId="0" applyNumberFormat="1" applyFont="1" applyFill="1" applyBorder="1" applyAlignment="1" applyProtection="1">
      <alignment horizontal="left" vertical="center"/>
      <protection locked="0" hidden="1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8" xfId="0" applyNumberFormat="1" applyFont="1" applyFill="1" applyBorder="1" applyAlignment="1" applyProtection="1">
      <alignment vertical="center" wrapText="1"/>
      <protection locked="0" hidden="1"/>
    </xf>
    <xf numFmtId="49" fontId="12" fillId="4" borderId="1" xfId="0" applyNumberFormat="1" applyFont="1" applyFill="1" applyBorder="1" applyAlignment="1" applyProtection="1">
      <alignment vertical="center" wrapText="1"/>
      <protection locked="0" hidden="1"/>
    </xf>
    <xf numFmtId="0" fontId="12" fillId="4" borderId="1" xfId="0" applyNumberFormat="1" applyFont="1" applyFill="1" applyBorder="1" applyAlignment="1" applyProtection="1">
      <alignment vertical="center" wrapText="1"/>
      <protection locked="0" hidden="1"/>
    </xf>
    <xf numFmtId="14" fontId="12" fillId="4" borderId="1" xfId="0" applyNumberFormat="1" applyFont="1" applyFill="1" applyBorder="1" applyAlignment="1" applyProtection="1">
      <alignment vertical="center" wrapText="1"/>
      <protection locked="0" hidden="1"/>
    </xf>
    <xf numFmtId="0" fontId="12" fillId="4" borderId="1" xfId="0" applyNumberFormat="1" applyFont="1" applyFill="1" applyBorder="1" applyAlignment="1" applyProtection="1">
      <alignment horizontal="left" vertical="center" wrapText="1"/>
      <protection locked="0" hidden="1"/>
    </xf>
    <xf numFmtId="4" fontId="12" fillId="4" borderId="1" xfId="0" applyNumberFormat="1" applyFont="1" applyFill="1" applyBorder="1" applyAlignment="1" applyProtection="1">
      <alignment vertical="center" wrapText="1"/>
      <protection locked="0" hidden="1"/>
    </xf>
    <xf numFmtId="10" fontId="12" fillId="4" borderId="1" xfId="0" applyNumberFormat="1" applyFont="1" applyFill="1" applyBorder="1" applyAlignment="1" applyProtection="1">
      <alignment vertical="center" wrapText="1"/>
      <protection locked="0" hidden="1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5" fillId="3" borderId="1" xfId="0" applyFont="1" applyFill="1" applyBorder="1" applyAlignment="1" applyProtection="1">
      <alignment vertical="center" wrapText="1"/>
      <protection locked="0" hidden="1"/>
    </xf>
    <xf numFmtId="0" fontId="12" fillId="4" borderId="1" xfId="0" applyFont="1" applyFill="1" applyBorder="1" applyProtection="1">
      <protection locked="0" hidden="1"/>
    </xf>
    <xf numFmtId="166" fontId="12" fillId="4" borderId="1" xfId="0" applyNumberFormat="1" applyFont="1" applyFill="1" applyBorder="1" applyAlignment="1" applyProtection="1">
      <alignment horizontal="center"/>
      <protection locked="0" hidden="1"/>
    </xf>
    <xf numFmtId="9" fontId="12" fillId="4" borderId="1" xfId="7" applyFont="1" applyFill="1" applyBorder="1" applyAlignment="1" applyProtection="1">
      <alignment horizontal="right" wrapText="1"/>
      <protection locked="0" hidden="1"/>
    </xf>
    <xf numFmtId="2" fontId="12" fillId="4" borderId="1" xfId="7" applyNumberFormat="1" applyFont="1" applyFill="1" applyBorder="1" applyAlignment="1" applyProtection="1">
      <alignment horizontal="right" wrapText="1"/>
      <protection locked="0" hidden="1"/>
    </xf>
    <xf numFmtId="2" fontId="12" fillId="4" borderId="1" xfId="0" applyNumberFormat="1" applyFont="1" applyFill="1" applyBorder="1" applyAlignment="1" applyProtection="1">
      <alignment horizontal="right"/>
      <protection locked="0" hidden="1"/>
    </xf>
    <xf numFmtId="0" fontId="12" fillId="4" borderId="1" xfId="0" applyFont="1" applyFill="1" applyBorder="1" applyAlignment="1" applyProtection="1">
      <alignment horizontal="center"/>
      <protection locked="0" hidden="1"/>
    </xf>
    <xf numFmtId="0" fontId="12" fillId="4" borderId="1" xfId="0" applyFont="1" applyFill="1" applyBorder="1" applyAlignment="1" applyProtection="1">
      <alignment wrapText="1"/>
      <protection locked="0" hidden="1"/>
    </xf>
    <xf numFmtId="4" fontId="12" fillId="3" borderId="1" xfId="6" applyNumberFormat="1" applyFont="1" applyFill="1" applyBorder="1" applyAlignment="1" applyProtection="1">
      <alignment horizontal="right"/>
      <protection locked="0" hidden="1"/>
    </xf>
    <xf numFmtId="4" fontId="17" fillId="3" borderId="1" xfId="6" applyNumberFormat="1" applyFont="1" applyFill="1" applyBorder="1" applyAlignment="1" applyProtection="1">
      <alignment horizontal="right"/>
      <protection locked="0" hidden="1"/>
    </xf>
    <xf numFmtId="0" fontId="17" fillId="3" borderId="6" xfId="0" applyFont="1" applyFill="1" applyBorder="1" applyProtection="1">
      <protection locked="0" hidden="1"/>
    </xf>
    <xf numFmtId="9" fontId="17" fillId="4" borderId="1" xfId="7" applyFont="1" applyFill="1" applyBorder="1" applyAlignment="1" applyProtection="1">
      <alignment horizontal="right" wrapText="1"/>
      <protection locked="0" hidden="1"/>
    </xf>
    <xf numFmtId="2" fontId="17" fillId="4" borderId="1" xfId="7" applyNumberFormat="1" applyFont="1" applyFill="1" applyBorder="1" applyAlignment="1" applyProtection="1">
      <alignment horizontal="right" wrapText="1"/>
      <protection locked="0" hidden="1"/>
    </xf>
    <xf numFmtId="2" fontId="17" fillId="4" borderId="1" xfId="0" applyNumberFormat="1" applyFont="1" applyFill="1" applyBorder="1" applyAlignment="1" applyProtection="1">
      <alignment horizontal="right"/>
      <protection locked="0" hidden="1"/>
    </xf>
    <xf numFmtId="0" fontId="22" fillId="3" borderId="6" xfId="0" applyFont="1" applyFill="1" applyBorder="1" applyProtection="1">
      <protection locked="0" hidden="1"/>
    </xf>
    <xf numFmtId="0" fontId="12" fillId="3" borderId="6" xfId="0" applyFont="1" applyFill="1" applyBorder="1" applyProtection="1">
      <protection locked="0" hidden="1"/>
    </xf>
    <xf numFmtId="0" fontId="12" fillId="4" borderId="2" xfId="0" applyFont="1" applyFill="1" applyBorder="1" applyProtection="1">
      <protection locked="0" hidden="1"/>
    </xf>
    <xf numFmtId="166" fontId="12" fillId="4" borderId="2" xfId="0" applyNumberFormat="1" applyFont="1" applyFill="1" applyBorder="1" applyAlignment="1" applyProtection="1">
      <alignment horizontal="center"/>
      <protection locked="0" hidden="1"/>
    </xf>
    <xf numFmtId="9" fontId="12" fillId="4" borderId="2" xfId="7" applyFont="1" applyFill="1" applyBorder="1" applyAlignment="1" applyProtection="1">
      <alignment horizontal="right" wrapText="1"/>
      <protection locked="0" hidden="1"/>
    </xf>
    <xf numFmtId="2" fontId="12" fillId="4" borderId="2" xfId="7" applyNumberFormat="1" applyFont="1" applyFill="1" applyBorder="1" applyAlignment="1" applyProtection="1">
      <alignment horizontal="right" wrapText="1"/>
      <protection locked="0" hidden="1"/>
    </xf>
    <xf numFmtId="2" fontId="12" fillId="4" borderId="2" xfId="0" applyNumberFormat="1" applyFont="1" applyFill="1" applyBorder="1" applyAlignment="1" applyProtection="1">
      <alignment horizontal="right"/>
      <protection locked="0" hidden="1"/>
    </xf>
    <xf numFmtId="0" fontId="12" fillId="4" borderId="2" xfId="0" applyFont="1" applyFill="1" applyBorder="1" applyAlignment="1" applyProtection="1">
      <alignment wrapText="1"/>
      <protection locked="0" hidden="1"/>
    </xf>
    <xf numFmtId="0" fontId="12" fillId="3" borderId="10" xfId="0" applyFont="1" applyFill="1" applyBorder="1" applyProtection="1">
      <protection locked="0" hidden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28" fillId="3" borderId="0" xfId="0" applyNumberFormat="1" applyFont="1" applyFill="1" applyBorder="1" applyAlignment="1" applyProtection="1">
      <alignment horizontal="left" vertical="top" wrapText="1"/>
      <protection hidden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9" xfId="0" applyFont="1" applyFill="1" applyBorder="1" applyAlignment="1" applyProtection="1">
      <alignment horizontal="right" wrapText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justify" vertical="center" wrapText="1"/>
    </xf>
    <xf numFmtId="0" fontId="10" fillId="2" borderId="11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</xf>
    <xf numFmtId="169" fontId="10" fillId="2" borderId="1" xfId="0" applyNumberFormat="1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169" fontId="10" fillId="2" borderId="6" xfId="0" applyNumberFormat="1" applyFont="1" applyFill="1" applyBorder="1" applyAlignment="1" applyProtection="1">
      <alignment horizontal="left"/>
    </xf>
    <xf numFmtId="169" fontId="10" fillId="2" borderId="7" xfId="0" applyNumberFormat="1" applyFont="1" applyFill="1" applyBorder="1" applyAlignment="1" applyProtection="1">
      <alignment horizontal="left"/>
    </xf>
    <xf numFmtId="169" fontId="10" fillId="2" borderId="8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  <xf numFmtId="0" fontId="12" fillId="0" borderId="0" xfId="0" applyFont="1" applyAlignment="1">
      <alignment horizontal="center" vertical="center" textRotation="90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13" displayName="Tabelle13" ref="A12:N31" totalsRowShown="0" dataDxfId="36" headerRowBorderDxfId="37" tableBorderDxfId="35" totalsRowBorderDxfId="34">
  <autoFilter ref="A12:N31"/>
  <tableColumns count="14">
    <tableColumn id="1" name="Spalte1" dataDxfId="33">
      <calculatedColumnFormula>ROW()-12</calculatedColumnFormula>
    </tableColumn>
    <tableColumn id="2" name="Spalte2" dataDxfId="32"/>
    <tableColumn id="3" name="Spalte3" dataDxfId="31"/>
    <tableColumn id="4" name="Spalte4" dataDxfId="30"/>
    <tableColumn id="5" name="Spalte5" dataDxfId="29">
      <calculatedColumnFormula>IF($C13="pauschalierte Investitionen","keine Angabe notwendig"," ")</calculatedColumnFormula>
    </tableColumn>
    <tableColumn id="6" name="Spalte6" dataDxfId="28"/>
    <tableColumn id="7" name="Spalte7" dataDxfId="27">
      <calculatedColumnFormula>IF(AND(C13="pauschalierte Investitionen",$G$10="Lieferscheinnummer"),"Bitte fügen Sie dem Auszahlungsantrag ein Foto bei."," ")</calculatedColumnFormula>
    </tableColumn>
    <tableColumn id="8" name="Spalte8" dataDxfId="26"/>
    <tableColumn id="9" name="Spalte9" dataDxfId="25"/>
    <tableColumn id="10" name="Spalte10" dataDxfId="24"/>
    <tableColumn id="11" name="Spalte11" dataDxfId="23"/>
    <tableColumn id="12" name="Spalte12" dataDxfId="22">
      <calculatedColumnFormula>IF(K13&gt;0,($H13-($H13*$J13))+(($H13-($H13*$J13))*$I13),"0,00")</calculatedColumnFormula>
    </tableColumn>
    <tableColumn id="15" name="Spalte122" dataDxfId="21"/>
    <tableColumn id="13" name="Spalte13" dataDxfId="20">
      <calculatedColumnFormula>IF(AND($C13="pauschalierte Investitionen",$G$10="Lieferscheinnummer"),"Hinweis: Bitte fügen Sie dem Auszahlungsantrag den Lieferschein und ein Foto der Investition bei."," ")</calculatedColumnFormula>
    </tableColumn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N36" totalsRowShown="0" headerRowDxfId="18" dataDxfId="16" headerRowBorderDxfId="17" tableBorderDxfId="15" totalsRowBorderDxfId="14" headerRowCellStyle="Komma" dataCellStyle="Komma">
  <autoFilter ref="A11:N36"/>
  <tableColumns count="14">
    <tableColumn id="1" name="Spalte1" dataDxfId="13">
      <calculatedColumnFormula>ROW()-11</calculatedColumnFormula>
    </tableColumn>
    <tableColumn id="2" name="Spalte2" dataDxfId="12"/>
    <tableColumn id="3" name="Spalte3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6" name="Spalte6" dataDxfId="6"/>
    <tableColumn id="7" name="Spalte7" dataDxfId="5"/>
    <tableColumn id="8" name="Spalte8" dataDxfId="4"/>
    <tableColumn id="9" name="Spalte9" dataDxfId="3" dataCellStyle="Komma">
      <calculatedColumnFormula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calculatedColumnFormula>
    </tableColumn>
    <tableColumn id="10" name="Spalte10" dataDxfId="2" dataCellStyle="Komma">
      <calculatedColumnFormula>IF(G12="Stunden",$H12*$K12,$K12)</calculatedColumnFormula>
    </tableColumn>
    <tableColumn id="11" name="Spalte11" dataDxfId="1" dataCellStyle="Komma">
      <calculatedColumnFormula>IF(AND(G12="Jahr",AND(J12="Pauschalwerte mit Urlaubsabgeltung")),"0,00",IF(G12="Stunden",(($H12)*$K12),((($L12/40)*$F12)*$E12)))</calculatedColumnFormula>
    </tableColumn>
    <tableColumn id="12" name="Spalte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2"/>
  <sheetViews>
    <sheetView showGridLines="0" tabSelected="1" topLeftCell="A4" zoomScale="115" zoomScaleNormal="115" workbookViewId="0">
      <selection activeCell="B20" sqref="B20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1" customWidth="1"/>
    <col min="7" max="7" width="53.28515625" style="6" customWidth="1"/>
    <col min="8" max="8" width="13.28515625" style="11" bestFit="1" customWidth="1"/>
    <col min="9" max="9" width="16" style="25" customWidth="1"/>
    <col min="10" max="10" width="36.28515625" style="25" customWidth="1"/>
    <col min="11" max="11" width="29.42578125" style="4" bestFit="1" customWidth="1"/>
    <col min="12" max="12" width="11.42578125" style="4"/>
    <col min="13" max="13" width="47.85546875" style="4" bestFit="1" customWidth="1"/>
  </cols>
  <sheetData>
    <row r="1" spans="1:13" s="11" customFormat="1" x14ac:dyDescent="0.25">
      <c r="G1" s="16"/>
      <c r="I1" s="25"/>
      <c r="J1" s="25"/>
      <c r="K1" s="25"/>
      <c r="L1" s="25"/>
      <c r="M1" s="25"/>
    </row>
    <row r="2" spans="1:13" s="11" customFormat="1" x14ac:dyDescent="0.25">
      <c r="G2" s="16"/>
      <c r="I2" s="25"/>
      <c r="J2" s="25"/>
      <c r="K2" s="25"/>
      <c r="L2" s="25"/>
      <c r="M2" s="25"/>
    </row>
    <row r="3" spans="1:13" ht="57" x14ac:dyDescent="0.25">
      <c r="A3" s="172" t="s">
        <v>107</v>
      </c>
      <c r="B3" s="173"/>
      <c r="C3" s="138"/>
      <c r="D3" s="139" t="s">
        <v>5</v>
      </c>
      <c r="E3" s="140"/>
      <c r="F3" s="15"/>
      <c r="G3" s="69" t="s">
        <v>33</v>
      </c>
      <c r="H3" s="9"/>
      <c r="I3" s="19"/>
      <c r="J3" s="19"/>
      <c r="L3" s="5"/>
    </row>
    <row r="4" spans="1:13" ht="15.75" x14ac:dyDescent="0.25">
      <c r="A4" s="27"/>
      <c r="B4" s="28"/>
      <c r="C4" s="29"/>
      <c r="D4" s="26"/>
      <c r="E4" s="26"/>
      <c r="F4" s="15"/>
      <c r="G4" s="67"/>
      <c r="H4" s="20"/>
      <c r="I4" s="20"/>
      <c r="J4" s="20"/>
      <c r="K4" s="8"/>
    </row>
    <row r="5" spans="1:13" ht="43.5" x14ac:dyDescent="0.25">
      <c r="A5" s="179" t="s">
        <v>35</v>
      </c>
      <c r="B5" s="179"/>
      <c r="C5" s="179"/>
      <c r="D5" s="179"/>
      <c r="E5" s="179"/>
      <c r="F5" s="15"/>
      <c r="G5" s="68" t="s">
        <v>34</v>
      </c>
      <c r="H5" s="21"/>
      <c r="I5" s="22"/>
      <c r="J5" s="22"/>
    </row>
    <row r="6" spans="1:13" x14ac:dyDescent="0.25">
      <c r="A6" s="26"/>
      <c r="B6" s="26"/>
      <c r="C6" s="26"/>
      <c r="D6" s="26"/>
      <c r="E6" s="26"/>
      <c r="F6" s="26"/>
      <c r="G6" s="30"/>
      <c r="H6" s="9"/>
      <c r="I6" s="19"/>
      <c r="J6" s="19"/>
    </row>
    <row r="7" spans="1:13" ht="41.25" customHeight="1" x14ac:dyDescent="0.25">
      <c r="A7" s="31" t="s">
        <v>36</v>
      </c>
      <c r="B7" s="177"/>
      <c r="C7" s="177"/>
      <c r="D7" s="177"/>
      <c r="E7" s="32"/>
      <c r="F7" s="32"/>
      <c r="G7" s="17"/>
      <c r="H7" s="9"/>
      <c r="I7" s="19"/>
      <c r="J7" s="19"/>
    </row>
    <row r="8" spans="1:13" ht="69" customHeight="1" x14ac:dyDescent="0.25">
      <c r="A8" s="31" t="s">
        <v>126</v>
      </c>
      <c r="B8" s="177"/>
      <c r="C8" s="177"/>
      <c r="D8" s="177"/>
      <c r="E8" s="32"/>
      <c r="F8" s="32"/>
      <c r="G8" s="17"/>
      <c r="H8" s="9"/>
      <c r="I8" s="19"/>
      <c r="J8" s="19"/>
    </row>
    <row r="9" spans="1:13" ht="34.5" customHeight="1" x14ac:dyDescent="0.25">
      <c r="A9" s="31" t="s">
        <v>3</v>
      </c>
      <c r="B9" s="177"/>
      <c r="C9" s="177"/>
      <c r="D9" s="177"/>
      <c r="E9" s="33"/>
      <c r="F9" s="13"/>
      <c r="G9" s="34"/>
      <c r="H9" s="10"/>
      <c r="I9" s="23"/>
      <c r="J9" s="23"/>
    </row>
    <row r="10" spans="1:13" ht="43.5" x14ac:dyDescent="0.25">
      <c r="A10" s="93" t="s">
        <v>55</v>
      </c>
      <c r="B10" s="178"/>
      <c r="C10" s="178"/>
      <c r="D10" s="178"/>
      <c r="E10" s="32"/>
      <c r="F10" s="13"/>
      <c r="G10" s="68" t="s">
        <v>108</v>
      </c>
      <c r="H10" s="24"/>
      <c r="I10" s="19"/>
      <c r="J10" s="19"/>
    </row>
    <row r="11" spans="1:13" x14ac:dyDescent="0.25">
      <c r="A11" s="26"/>
      <c r="B11" s="26"/>
      <c r="C11" s="2"/>
      <c r="D11" s="26"/>
      <c r="E11" s="26"/>
      <c r="F11" s="13"/>
      <c r="G11" s="17"/>
      <c r="H11" s="9"/>
      <c r="I11" s="19"/>
      <c r="J11" s="19"/>
    </row>
    <row r="12" spans="1:13" x14ac:dyDescent="0.25">
      <c r="A12" s="28" t="s">
        <v>109</v>
      </c>
      <c r="B12" s="35" t="s">
        <v>16</v>
      </c>
      <c r="C12" s="66"/>
      <c r="D12" s="35" t="s">
        <v>6</v>
      </c>
      <c r="E12" s="66"/>
      <c r="F12" s="13"/>
      <c r="G12" s="17"/>
      <c r="H12" s="9"/>
      <c r="I12" s="19"/>
      <c r="J12" s="19"/>
    </row>
    <row r="13" spans="1:13" x14ac:dyDescent="0.25">
      <c r="A13" s="26"/>
      <c r="B13" s="26"/>
      <c r="C13" s="2"/>
      <c r="D13" s="26"/>
      <c r="E13" s="2"/>
      <c r="F13" s="13"/>
      <c r="G13" s="17"/>
      <c r="H13" s="9"/>
      <c r="I13" s="19"/>
      <c r="J13" s="19"/>
    </row>
    <row r="14" spans="1:13" x14ac:dyDescent="0.25">
      <c r="A14" s="36"/>
      <c r="B14" s="26"/>
      <c r="C14" s="26"/>
      <c r="D14" s="26"/>
      <c r="E14" s="26"/>
      <c r="F14" s="13"/>
      <c r="G14" s="37"/>
      <c r="H14" s="9"/>
    </row>
    <row r="15" spans="1:13" ht="24.75" x14ac:dyDescent="0.25">
      <c r="A15" s="41" t="s">
        <v>37</v>
      </c>
      <c r="B15" s="100">
        <v>1</v>
      </c>
      <c r="C15" s="175" t="s">
        <v>110</v>
      </c>
      <c r="D15" s="176"/>
      <c r="E15" s="100"/>
      <c r="F15" s="13"/>
      <c r="G15" s="17"/>
      <c r="H15" s="9"/>
    </row>
    <row r="16" spans="1:13" x14ac:dyDescent="0.25">
      <c r="A16" s="13"/>
      <c r="B16" s="13"/>
      <c r="C16" s="13"/>
      <c r="D16" s="13"/>
      <c r="E16" s="13"/>
      <c r="F16" s="13"/>
      <c r="G16" s="17"/>
      <c r="H16" s="9"/>
    </row>
    <row r="17" spans="1:8" x14ac:dyDescent="0.25">
      <c r="A17" s="39"/>
      <c r="B17" s="39"/>
      <c r="C17" s="39"/>
      <c r="D17" s="13"/>
      <c r="E17" s="13"/>
      <c r="F17" s="13"/>
      <c r="G17" s="17"/>
      <c r="H17" s="26"/>
    </row>
    <row r="18" spans="1:8" ht="48" x14ac:dyDescent="0.25">
      <c r="A18" s="41"/>
      <c r="B18" s="70" t="s">
        <v>111</v>
      </c>
      <c r="C18" s="42" t="s">
        <v>8</v>
      </c>
      <c r="D18" s="13"/>
      <c r="E18" s="13"/>
      <c r="F18" s="13"/>
      <c r="G18" s="18"/>
      <c r="H18" s="26"/>
    </row>
    <row r="19" spans="1:8" ht="24" customHeight="1" x14ac:dyDescent="0.25">
      <c r="A19" s="41"/>
      <c r="B19" s="44" t="s">
        <v>40</v>
      </c>
      <c r="C19" s="41" t="s">
        <v>7</v>
      </c>
      <c r="D19" s="13"/>
      <c r="E19" s="13"/>
      <c r="F19" s="13"/>
      <c r="G19" s="174" t="str">
        <f>IF(C3=1,IF(B23&gt;=100000,'Auswahllisten und NR'!A19,IF(AND(B23&lt;100000,B23&gt;0),'Auswahllisten und NR'!A20,IF(B22=0,"Hinweis: Bitte geben Sie die Angaben lt. Zuwendungsbescheid/ Zuweisungsschreiben ein.")))," ")</f>
        <v xml:space="preserve"> </v>
      </c>
      <c r="H19" s="26"/>
    </row>
    <row r="20" spans="1:8" x14ac:dyDescent="0.25">
      <c r="A20" s="41" t="s">
        <v>22</v>
      </c>
      <c r="B20" s="65"/>
      <c r="C20" s="43">
        <f>Personalausgaben!$M$37</f>
        <v>0</v>
      </c>
      <c r="D20" s="13"/>
      <c r="E20" s="13"/>
      <c r="F20" s="13"/>
      <c r="G20" s="174"/>
      <c r="H20" s="26"/>
    </row>
    <row r="21" spans="1:8" x14ac:dyDescent="0.25">
      <c r="A21" s="41" t="s">
        <v>129</v>
      </c>
      <c r="B21" s="43">
        <f>B20*15%</f>
        <v>0</v>
      </c>
      <c r="C21" s="43">
        <f>$C$20*'Auswahllisten und NR'!$G$2</f>
        <v>0</v>
      </c>
      <c r="D21" s="13"/>
      <c r="E21" s="13"/>
      <c r="F21" s="13"/>
      <c r="G21" s="174"/>
      <c r="H21" s="26"/>
    </row>
    <row r="22" spans="1:8" x14ac:dyDescent="0.25">
      <c r="A22" s="41" t="s">
        <v>106</v>
      </c>
      <c r="B22" s="65"/>
      <c r="C22" s="43">
        <f>'Sonstige Ausgaben'!$L$32</f>
        <v>0</v>
      </c>
      <c r="D22" s="13"/>
      <c r="E22" s="13"/>
      <c r="F22" s="13"/>
      <c r="G22" s="174"/>
      <c r="H22" s="26"/>
    </row>
    <row r="23" spans="1:8" x14ac:dyDescent="0.25">
      <c r="A23" s="103" t="s">
        <v>32</v>
      </c>
      <c r="B23" s="104">
        <f>SUM(B20:B22)</f>
        <v>0</v>
      </c>
      <c r="C23" s="104">
        <f>SUM($C$20:$C$22)</f>
        <v>0</v>
      </c>
      <c r="D23" s="13"/>
      <c r="E23" s="13"/>
      <c r="F23" s="13"/>
      <c r="G23" s="174"/>
      <c r="H23" s="26"/>
    </row>
    <row r="24" spans="1:8" x14ac:dyDescent="0.25">
      <c r="A24" s="71" t="s">
        <v>38</v>
      </c>
      <c r="B24" s="45">
        <f>IF(E15&gt;0,($B$20+$B$21+$B$22)*IF($B$15&gt;$E$15,$E$15,$B$15),($B$20+$B$21+$B$22)*$B$15)</f>
        <v>0</v>
      </c>
      <c r="C24" s="45">
        <f>IF($E$15&gt;0,IF((($C$20+$C$21+$C$22)*IF($B$15&gt;$E$15,$E$15,$B$15))&gt;$B$24,$B$24,((C$20+$C$21+$C$22)*IF($B$15&gt;$E$15,$E$15,$B$15))),IF(((C$20+$C$21+$C$22)*$B$15)&gt;$B$24,$B$24,((C$20+$C$21+$C$22)*$B$15)))</f>
        <v>0</v>
      </c>
      <c r="D24" s="14"/>
      <c r="E24" s="14"/>
      <c r="F24" s="14"/>
      <c r="G24" s="174"/>
      <c r="H24" s="26"/>
    </row>
    <row r="25" spans="1:8" x14ac:dyDescent="0.25">
      <c r="A25" s="63" t="s">
        <v>31</v>
      </c>
      <c r="B25" s="64"/>
      <c r="C25" s="64">
        <f>$C$23-$C$24</f>
        <v>0</v>
      </c>
      <c r="D25" s="12"/>
      <c r="E25" s="12"/>
      <c r="F25" s="12"/>
      <c r="G25" s="174"/>
      <c r="H25" s="26"/>
    </row>
    <row r="26" spans="1:8" ht="25.5" customHeight="1" x14ac:dyDescent="0.25">
      <c r="A26" s="11"/>
      <c r="B26" s="11"/>
      <c r="C26" s="11"/>
      <c r="D26" s="11"/>
      <c r="E26" s="11"/>
      <c r="G26" s="16"/>
      <c r="H26" s="26"/>
    </row>
    <row r="27" spans="1:8" x14ac:dyDescent="0.25">
      <c r="A27" s="11"/>
      <c r="B27" s="11"/>
      <c r="C27" s="11"/>
      <c r="D27" s="11"/>
      <c r="E27" s="11"/>
      <c r="G27" s="16"/>
      <c r="H27" s="9"/>
    </row>
    <row r="28" spans="1:8" x14ac:dyDescent="0.25">
      <c r="A28" s="11"/>
      <c r="B28" s="11"/>
      <c r="C28" s="11"/>
      <c r="D28" s="11"/>
      <c r="E28" s="11"/>
      <c r="G28" s="16"/>
    </row>
    <row r="29" spans="1:8" x14ac:dyDescent="0.25">
      <c r="A29" s="11"/>
      <c r="B29" s="11"/>
      <c r="C29" s="11"/>
      <c r="D29" s="11"/>
      <c r="E29" s="11"/>
      <c r="G29" s="16"/>
    </row>
    <row r="30" spans="1:8" x14ac:dyDescent="0.25">
      <c r="A30" s="11"/>
      <c r="B30" s="11"/>
      <c r="C30" s="11"/>
      <c r="D30" s="11"/>
      <c r="E30" s="11"/>
      <c r="G30" s="16"/>
    </row>
    <row r="31" spans="1:8" x14ac:dyDescent="0.25">
      <c r="A31" s="11"/>
      <c r="B31" s="11"/>
      <c r="C31" s="11"/>
      <c r="D31" s="11"/>
      <c r="E31" s="11"/>
      <c r="G31" s="16"/>
    </row>
    <row r="32" spans="1:8" x14ac:dyDescent="0.25">
      <c r="A32" s="11"/>
      <c r="B32" s="11"/>
      <c r="C32" s="11"/>
      <c r="D32" s="11"/>
      <c r="E32" s="11"/>
      <c r="G32" s="16"/>
    </row>
    <row r="33" spans="1:7" x14ac:dyDescent="0.25">
      <c r="A33" s="11"/>
      <c r="B33" s="11"/>
      <c r="C33" s="11"/>
      <c r="D33" s="11"/>
      <c r="E33" s="11"/>
      <c r="G33" s="16"/>
    </row>
    <row r="34" spans="1:7" x14ac:dyDescent="0.25">
      <c r="A34" s="11"/>
      <c r="B34" s="11"/>
      <c r="C34" s="11"/>
      <c r="D34" s="11"/>
      <c r="E34" s="11"/>
      <c r="G34" s="16"/>
    </row>
    <row r="35" spans="1:7" x14ac:dyDescent="0.25">
      <c r="A35" s="11"/>
      <c r="B35" s="11"/>
      <c r="C35" s="11"/>
      <c r="D35" s="11"/>
      <c r="E35" s="11"/>
      <c r="G35" s="16"/>
    </row>
    <row r="36" spans="1:7" x14ac:dyDescent="0.25">
      <c r="A36" s="11"/>
      <c r="B36" s="11"/>
      <c r="C36" s="11"/>
      <c r="D36" s="11"/>
      <c r="E36" s="11"/>
      <c r="G36" s="16"/>
    </row>
    <row r="37" spans="1:7" x14ac:dyDescent="0.25">
      <c r="A37" s="11"/>
      <c r="B37" s="11"/>
      <c r="C37" s="11"/>
      <c r="D37" s="11"/>
      <c r="E37" s="11"/>
      <c r="G37" s="16"/>
    </row>
    <row r="38" spans="1:7" x14ac:dyDescent="0.25">
      <c r="A38" s="11"/>
      <c r="B38" s="11"/>
      <c r="C38" s="11"/>
      <c r="D38" s="11"/>
      <c r="E38" s="11"/>
      <c r="G38" s="16"/>
    </row>
    <row r="39" spans="1:7" x14ac:dyDescent="0.25">
      <c r="A39" s="11"/>
      <c r="B39" s="11"/>
      <c r="C39" s="11"/>
      <c r="D39" s="11"/>
      <c r="E39" s="11"/>
      <c r="G39" s="16"/>
    </row>
    <row r="40" spans="1:7" x14ac:dyDescent="0.25">
      <c r="A40" s="11"/>
      <c r="B40" s="11"/>
      <c r="C40" s="11"/>
      <c r="D40" s="11"/>
      <c r="E40" s="11"/>
      <c r="G40" s="16"/>
    </row>
    <row r="41" spans="1:7" x14ac:dyDescent="0.25">
      <c r="A41" s="11"/>
      <c r="B41" s="11"/>
      <c r="C41" s="11"/>
      <c r="D41" s="11"/>
      <c r="E41" s="11"/>
      <c r="G41" s="16"/>
    </row>
    <row r="42" spans="1:7" x14ac:dyDescent="0.25">
      <c r="A42" s="11"/>
      <c r="B42" s="11"/>
      <c r="C42" s="11"/>
      <c r="D42" s="11"/>
      <c r="E42" s="11"/>
      <c r="G42" s="16"/>
    </row>
  </sheetData>
  <sheetProtection algorithmName="SHA-512" hashValue="WG/RZkknRO/KI8qUdAexhueNU8uJcmxdjTSKTtnoqecumNoqdItGhQb1UqdUAaKO8oAQs+F877CZP+jCupzwJw==" saltValue="fxDMm3UO8O2LC2lESuCCEw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8">
    <mergeCell ref="A3:B3"/>
    <mergeCell ref="G19:G25"/>
    <mergeCell ref="C15:D15"/>
    <mergeCell ref="B8:D8"/>
    <mergeCell ref="B9:D9"/>
    <mergeCell ref="B10:D10"/>
    <mergeCell ref="A5:E5"/>
    <mergeCell ref="B7:D7"/>
  </mergeCells>
  <conditionalFormatting sqref="E15">
    <cfRule type="cellIs" dxfId="40" priority="4" operator="equal">
      <formula>0</formula>
    </cfRule>
  </conditionalFormatting>
  <conditionalFormatting sqref="G19">
    <cfRule type="containsText" dxfId="39" priority="1" operator="containsText" text="Hinweis">
      <formula>NOT(ISERROR(SEARCH("Hinweis",G19)))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5"/>
    <dataValidation allowBlank="1" showInputMessage="1" showErrorMessage="1" promptTitle="Vorhaben" prompt="Titel des Vorhabens _x000a_gemäß Zuwendungsbescheid/ _x000a_Zuweisungsschreiben._x000a__x000a__x000a_" sqref="B9:D9"/>
    <dataValidation allowBlank="1" showInputMessage="1" showErrorMessage="1" promptTitle="Vorgangsnummer laut Bescheid" prompt="Die Vorgangsnummer entnehmen Sie bitte dem Zuwendungsbescheid/ Zuweisungsschreiben._x000a__x000a_" sqref="B10:D10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19"/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&amp;LGleichberechtigte Lebensperspektiven öffnen&amp;Czahlenmäßiger Nachweis&amp;RAU-2-008-20230918
Stand 18.09.2023</oddFooter>
  </headerFooter>
  <extLst>
    <ext xmlns:x14="http://schemas.microsoft.com/office/spreadsheetml/2009/9/main" uri="{CCE6A557-97BC-4b89-ADB6-D9C93CAAB3DF}">
      <x14:dataValidations xmlns:xm="http://schemas.microsoft.com/office/excel/2006/main" xWindow="1215" yWindow="401" count="1">
        <x14:dataValidation type="list" allowBlank="1" showErrorMessage="1" prompt="_x000a__x000a_">
          <x14:formula1>
            <xm:f>'Auswahllisten und NR'!$F$2:$F$6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FZ36"/>
  <sheetViews>
    <sheetView showGridLines="0" zoomScaleNormal="100" workbookViewId="0">
      <selection activeCell="B17" sqref="B17"/>
    </sheetView>
  </sheetViews>
  <sheetFormatPr baseColWidth="10" defaultRowHeight="14.25" x14ac:dyDescent="0.2"/>
  <cols>
    <col min="1" max="1" width="3.42578125" style="2" customWidth="1"/>
    <col min="2" max="2" width="22.140625" style="2" customWidth="1"/>
    <col min="3" max="3" width="24" style="2" customWidth="1"/>
    <col min="4" max="4" width="23.7109375" style="2" customWidth="1"/>
    <col min="5" max="5" width="20.85546875" style="2" customWidth="1"/>
    <col min="6" max="6" width="10.28515625" style="2" customWidth="1"/>
    <col min="7" max="7" width="22.85546875" style="2" customWidth="1"/>
    <col min="8" max="8" width="13.140625" style="2" customWidth="1"/>
    <col min="9" max="9" width="11.85546875" style="26" customWidth="1"/>
    <col min="10" max="10" width="8.140625" style="26" customWidth="1"/>
    <col min="11" max="11" width="13.28515625" style="26" customWidth="1"/>
    <col min="12" max="12" width="11.42578125" style="26"/>
    <col min="13" max="13" width="14.140625" style="2" customWidth="1"/>
    <col min="14" max="14" width="43.5703125" style="2" customWidth="1"/>
    <col min="15" max="16384" width="11.42578125" style="2"/>
  </cols>
  <sheetData>
    <row r="3" spans="1:182" s="1" customFormat="1" ht="15" x14ac:dyDescent="0.25">
      <c r="A3" s="183" t="str">
        <f>"zahlenmäßiger Nachweis - Anlage 2 zum Auszahlungsantrag" &amp; " " &amp; Gesamtübersicht!$C$3</f>
        <v xml:space="preserve">zahlenmäßiger Nachweis - Anlage 2 zum Auszahlungsantrag 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82" s="9" customFormat="1" ht="15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182" s="1" customFormat="1" ht="15" x14ac:dyDescent="0.25">
      <c r="A5" s="28"/>
      <c r="B5" s="18"/>
      <c r="C5" s="18"/>
      <c r="D5" s="18"/>
      <c r="E5" s="46"/>
      <c r="F5" s="47"/>
      <c r="J5" s="9"/>
      <c r="K5" s="9"/>
      <c r="L5" s="9"/>
      <c r="N5" s="73" t="s">
        <v>25</v>
      </c>
    </row>
    <row r="6" spans="1:182" s="1" customFormat="1" ht="15" x14ac:dyDescent="0.25">
      <c r="A6" s="185" t="s">
        <v>36</v>
      </c>
      <c r="B6" s="185"/>
      <c r="C6" s="185"/>
      <c r="D6" s="185"/>
      <c r="E6" s="185">
        <f>Gesamtübersicht!$B$7</f>
        <v>0</v>
      </c>
      <c r="F6" s="185"/>
      <c r="G6" s="185"/>
      <c r="H6" s="185"/>
      <c r="I6" s="185"/>
      <c r="L6" s="9"/>
    </row>
    <row r="7" spans="1:182" s="1" customFormat="1" ht="15" x14ac:dyDescent="0.25">
      <c r="A7" s="185" t="s">
        <v>3</v>
      </c>
      <c r="B7" s="185"/>
      <c r="C7" s="185"/>
      <c r="D7" s="185"/>
      <c r="E7" s="185">
        <f>Gesamtübersicht!$B$9</f>
        <v>0</v>
      </c>
      <c r="F7" s="185"/>
      <c r="G7" s="185"/>
      <c r="H7" s="185"/>
      <c r="I7" s="185"/>
    </row>
    <row r="8" spans="1:182" s="1" customFormat="1" ht="15" x14ac:dyDescent="0.25">
      <c r="A8" s="187" t="s">
        <v>55</v>
      </c>
      <c r="B8" s="187"/>
      <c r="C8" s="187"/>
      <c r="D8" s="187"/>
      <c r="E8" s="186">
        <f>Gesamtübersicht!$B$10</f>
        <v>0</v>
      </c>
      <c r="F8" s="186"/>
      <c r="G8" s="186"/>
      <c r="H8" s="186"/>
      <c r="I8" s="186"/>
      <c r="L8" s="9"/>
    </row>
    <row r="9" spans="1:182" s="1" customFormat="1" ht="15.75" x14ac:dyDescent="0.25">
      <c r="A9" s="28"/>
      <c r="B9" s="18"/>
      <c r="C9" s="108"/>
      <c r="D9" s="18"/>
      <c r="E9" s="46"/>
      <c r="F9" s="47"/>
      <c r="G9" s="55"/>
      <c r="H9" s="26"/>
      <c r="I9" s="26"/>
      <c r="J9" s="9"/>
      <c r="K9" s="9"/>
      <c r="L9" s="9"/>
    </row>
    <row r="10" spans="1:182" s="90" customFormat="1" ht="99.75" customHeight="1" x14ac:dyDescent="0.2">
      <c r="A10" s="180" t="s">
        <v>0</v>
      </c>
      <c r="B10" s="180" t="s">
        <v>112</v>
      </c>
      <c r="C10" s="180" t="s">
        <v>113</v>
      </c>
      <c r="D10" s="180" t="s">
        <v>56</v>
      </c>
      <c r="E10" s="180" t="s">
        <v>114</v>
      </c>
      <c r="F10" s="180" t="s">
        <v>57</v>
      </c>
      <c r="G10" s="188" t="s">
        <v>58</v>
      </c>
      <c r="H10" s="112" t="s">
        <v>120</v>
      </c>
      <c r="I10" s="112" t="s">
        <v>62</v>
      </c>
      <c r="J10" s="112" t="s">
        <v>119</v>
      </c>
      <c r="K10" s="180" t="s">
        <v>39</v>
      </c>
      <c r="L10" s="112" t="s">
        <v>115</v>
      </c>
      <c r="M10" s="112" t="s">
        <v>116</v>
      </c>
      <c r="N10" s="180" t="s">
        <v>9</v>
      </c>
      <c r="O10" s="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</row>
    <row r="11" spans="1:182" s="91" customFormat="1" ht="15.75" customHeight="1" x14ac:dyDescent="0.2">
      <c r="A11" s="180"/>
      <c r="B11" s="180"/>
      <c r="C11" s="180"/>
      <c r="D11" s="180"/>
      <c r="E11" s="180"/>
      <c r="F11" s="180"/>
      <c r="G11" s="188"/>
      <c r="H11" s="51" t="s">
        <v>4</v>
      </c>
      <c r="I11" s="51" t="s">
        <v>59</v>
      </c>
      <c r="J11" s="51" t="s">
        <v>59</v>
      </c>
      <c r="K11" s="180"/>
      <c r="L11" s="51" t="s">
        <v>4</v>
      </c>
      <c r="M11" s="51" t="s">
        <v>4</v>
      </c>
      <c r="N11" s="181"/>
      <c r="O11" s="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</row>
    <row r="12" spans="1:182" s="26" customFormat="1" ht="14.25" hidden="1" customHeight="1" x14ac:dyDescent="0.2">
      <c r="A12" s="123" t="s">
        <v>68</v>
      </c>
      <c r="B12" s="124" t="s">
        <v>69</v>
      </c>
      <c r="C12" s="125" t="s">
        <v>70</v>
      </c>
      <c r="D12" s="125" t="s">
        <v>71</v>
      </c>
      <c r="E12" s="125" t="s">
        <v>72</v>
      </c>
      <c r="F12" s="126" t="s">
        <v>73</v>
      </c>
      <c r="G12" s="127" t="s">
        <v>74</v>
      </c>
      <c r="H12" s="128" t="s">
        <v>75</v>
      </c>
      <c r="I12" s="129" t="s">
        <v>76</v>
      </c>
      <c r="J12" s="129" t="s">
        <v>77</v>
      </c>
      <c r="K12" s="126" t="s">
        <v>78</v>
      </c>
      <c r="L12" s="130" t="s">
        <v>79</v>
      </c>
      <c r="M12" s="131" t="s">
        <v>117</v>
      </c>
      <c r="N12" s="132" t="s">
        <v>118</v>
      </c>
      <c r="O12" s="9"/>
    </row>
    <row r="13" spans="1:182" s="26" customFormat="1" x14ac:dyDescent="0.2">
      <c r="A13" s="141">
        <f>ROW()-12</f>
        <v>1</v>
      </c>
      <c r="B13" s="142"/>
      <c r="C13" s="143"/>
      <c r="D13" s="143"/>
      <c r="E13" s="143"/>
      <c r="F13" s="144"/>
      <c r="G13" s="145"/>
      <c r="H13" s="146"/>
      <c r="I13" s="147"/>
      <c r="J13" s="147"/>
      <c r="K13" s="144"/>
      <c r="L13" s="148" t="str">
        <f t="shared" ref="L13:L31" si="0">IF(K13&gt;0,($H13-($H13*$J13))+(($H13-($H13*$J13))*$I13),"0,00")</f>
        <v>0,00</v>
      </c>
      <c r="M13" s="148"/>
      <c r="N13" s="149" t="str">
        <f t="shared" ref="N13:N31" si="1">IF(AND($C13="pauschalierte Investitionen",$G$10="Lieferscheinnummer"),"Hinweis: Bitte fügen Sie dem Auszahlungsantrag den Lieferschein und ein Foto der Investition bei."," ")</f>
        <v xml:space="preserve"> </v>
      </c>
      <c r="O13" s="9"/>
    </row>
    <row r="14" spans="1:182" s="26" customFormat="1" x14ac:dyDescent="0.2">
      <c r="A14" s="141">
        <f t="shared" ref="A14:A31" si="2">ROW()-12</f>
        <v>2</v>
      </c>
      <c r="B14" s="142"/>
      <c r="C14" s="143"/>
      <c r="D14" s="143"/>
      <c r="E14" s="143"/>
      <c r="F14" s="144"/>
      <c r="G14" s="145"/>
      <c r="H14" s="146"/>
      <c r="I14" s="147"/>
      <c r="J14" s="147"/>
      <c r="K14" s="144"/>
      <c r="L14" s="148" t="str">
        <f t="shared" si="0"/>
        <v>0,00</v>
      </c>
      <c r="M14" s="148"/>
      <c r="N14" s="149" t="str">
        <f t="shared" si="1"/>
        <v xml:space="preserve"> </v>
      </c>
      <c r="O14" s="9"/>
    </row>
    <row r="15" spans="1:182" s="26" customFormat="1" x14ac:dyDescent="0.2">
      <c r="A15" s="141">
        <f>ROW()-12</f>
        <v>3</v>
      </c>
      <c r="B15" s="142"/>
      <c r="C15" s="143"/>
      <c r="D15" s="143"/>
      <c r="E15" s="143" t="str">
        <f>IF($C15="pauschalierte Investitionen","keine Angabe notwendig"," ")</f>
        <v xml:space="preserve"> </v>
      </c>
      <c r="F15" s="144"/>
      <c r="G15" s="145" t="str">
        <f>IF(AND(C15="pauschalierte Investitionen",$G$10="Lieferscheinnummer"),"Bitte fügen Sie dem Auszahlungsantrag ein Foto bei."," ")</f>
        <v xml:space="preserve"> </v>
      </c>
      <c r="H15" s="146"/>
      <c r="I15" s="147"/>
      <c r="J15" s="147"/>
      <c r="K15" s="144"/>
      <c r="L15" s="148" t="str">
        <f>IF(K15&gt;0,($H15-($H15*$J15))+(($H15-($H15*$J15))*$I15),"0,00")</f>
        <v>0,00</v>
      </c>
      <c r="M15" s="148"/>
      <c r="N15" s="149" t="str">
        <f>IF(AND($C15="pauschalierte Investitionen",$G$10="Lieferscheinnummer"),"Hinweis: Bitte fügen Sie dem Auszahlungsantrag den Lieferschein und ein Foto der Investition bei."," ")</f>
        <v xml:space="preserve"> </v>
      </c>
      <c r="O15" s="9"/>
    </row>
    <row r="16" spans="1:182" s="26" customFormat="1" x14ac:dyDescent="0.2">
      <c r="A16" s="141">
        <f>ROW()-12</f>
        <v>4</v>
      </c>
      <c r="B16" s="142"/>
      <c r="C16" s="143"/>
      <c r="D16" s="143"/>
      <c r="E16" s="143" t="str">
        <f>IF($C16="pauschalierte Investitionen","keine Angabe notwendig"," ")</f>
        <v xml:space="preserve"> </v>
      </c>
      <c r="F16" s="144"/>
      <c r="G16" s="145" t="str">
        <f>IF(AND(C16="pauschalierte Investitionen",$G$10="Lieferscheinnummer"),"Bitte fügen Sie dem Auszahlungsantrag ein Foto bei."," ")</f>
        <v xml:space="preserve"> </v>
      </c>
      <c r="H16" s="146"/>
      <c r="I16" s="147"/>
      <c r="J16" s="147"/>
      <c r="K16" s="144"/>
      <c r="L16" s="148" t="str">
        <f>IF(K16&gt;0,($H16-($H16*$J16))+(($H16-($H16*$J16))*$I16),"0,00")</f>
        <v>0,00</v>
      </c>
      <c r="M16" s="148"/>
      <c r="N16" s="149" t="str">
        <f>IF(AND($C16="pauschalierte Investitionen",$G$10="Lieferscheinnummer"),"Hinweis: Bitte fügen Sie dem Auszahlungsantrag den Lieferschein und ein Foto der Investition bei."," ")</f>
        <v xml:space="preserve"> </v>
      </c>
      <c r="O16" s="9"/>
    </row>
    <row r="17" spans="1:15" s="26" customFormat="1" x14ac:dyDescent="0.2">
      <c r="A17" s="141">
        <f>ROW()-12</f>
        <v>5</v>
      </c>
      <c r="B17" s="142"/>
      <c r="C17" s="143"/>
      <c r="D17" s="143"/>
      <c r="E17" s="143" t="str">
        <f>IF($C17="pauschalierte Investitionen","keine Angabe notwendig"," ")</f>
        <v xml:space="preserve"> </v>
      </c>
      <c r="F17" s="144"/>
      <c r="G17" s="145" t="str">
        <f>IF(AND(C17="pauschalierte Investitionen",$G$10="Lieferscheinnummer"),"Bitte fügen Sie dem Auszahlungsantrag ein Foto bei."," ")</f>
        <v xml:space="preserve"> </v>
      </c>
      <c r="H17" s="146"/>
      <c r="I17" s="147"/>
      <c r="J17" s="147"/>
      <c r="K17" s="144"/>
      <c r="L17" s="148" t="str">
        <f>IF(K17&gt;0,($H17-($H17*$J17))+(($H17-($H17*$J17))*$I17),"0,00")</f>
        <v>0,00</v>
      </c>
      <c r="M17" s="148"/>
      <c r="N17" s="149" t="str">
        <f>IF(AND($C17="pauschalierte Investitionen",$G$10="Lieferscheinnummer"),"Hinweis: Bitte fügen Sie dem Auszahlungsantrag den Lieferschein und ein Foto der Investition bei."," ")</f>
        <v xml:space="preserve"> </v>
      </c>
      <c r="O17" s="9"/>
    </row>
    <row r="18" spans="1:15" s="26" customFormat="1" x14ac:dyDescent="0.2">
      <c r="A18" s="141">
        <f t="shared" si="2"/>
        <v>6</v>
      </c>
      <c r="B18" s="142"/>
      <c r="C18" s="143"/>
      <c r="D18" s="143"/>
      <c r="E18" s="143"/>
      <c r="F18" s="144"/>
      <c r="G18" s="145"/>
      <c r="H18" s="146"/>
      <c r="I18" s="147"/>
      <c r="J18" s="147"/>
      <c r="K18" s="144"/>
      <c r="L18" s="148" t="str">
        <f t="shared" si="0"/>
        <v>0,00</v>
      </c>
      <c r="M18" s="148"/>
      <c r="N18" s="149" t="str">
        <f>IF(AND($C18="pauschalierte Investitionen",$G$10="Lieferscheinnummer"),"Hinweis: Bitte fügen Sie dem Auszahlungsantrag den Lieferschein und ein Foto der Investition bei."," ")</f>
        <v xml:space="preserve"> </v>
      </c>
      <c r="O18" s="9"/>
    </row>
    <row r="19" spans="1:15" s="26" customFormat="1" x14ac:dyDescent="0.2">
      <c r="A19" s="141">
        <f t="shared" si="2"/>
        <v>7</v>
      </c>
      <c r="B19" s="142"/>
      <c r="C19" s="143"/>
      <c r="D19" s="143"/>
      <c r="E19" s="143"/>
      <c r="F19" s="144"/>
      <c r="G19" s="145"/>
      <c r="H19" s="146"/>
      <c r="I19" s="147"/>
      <c r="J19" s="147"/>
      <c r="K19" s="144"/>
      <c r="L19" s="148" t="str">
        <f t="shared" si="0"/>
        <v>0,00</v>
      </c>
      <c r="M19" s="148"/>
      <c r="N19" s="149" t="str">
        <f t="shared" si="1"/>
        <v xml:space="preserve"> </v>
      </c>
      <c r="O19" s="9"/>
    </row>
    <row r="20" spans="1:15" s="26" customFormat="1" x14ac:dyDescent="0.2">
      <c r="A20" s="141">
        <f>ROW()-12</f>
        <v>8</v>
      </c>
      <c r="B20" s="142"/>
      <c r="C20" s="143"/>
      <c r="D20" s="143"/>
      <c r="E20" s="143"/>
      <c r="F20" s="144"/>
      <c r="G20" s="145"/>
      <c r="H20" s="146"/>
      <c r="I20" s="147"/>
      <c r="J20" s="147"/>
      <c r="K20" s="144"/>
      <c r="L20" s="148" t="str">
        <f>IF(K20&gt;0,($H20-($H20*$J20))+(($H20-($H20*$J20))*$I20),"0,00")</f>
        <v>0,00</v>
      </c>
      <c r="M20" s="148"/>
      <c r="N20" s="149" t="str">
        <f t="shared" si="1"/>
        <v xml:space="preserve"> </v>
      </c>
    </row>
    <row r="21" spans="1:15" s="26" customFormat="1" x14ac:dyDescent="0.2">
      <c r="A21" s="141">
        <f>ROW()-12</f>
        <v>9</v>
      </c>
      <c r="B21" s="142"/>
      <c r="C21" s="143"/>
      <c r="D21" s="143"/>
      <c r="E21" s="143"/>
      <c r="F21" s="144"/>
      <c r="G21" s="145"/>
      <c r="H21" s="146"/>
      <c r="I21" s="147"/>
      <c r="J21" s="147"/>
      <c r="K21" s="144"/>
      <c r="L21" s="148" t="str">
        <f>IF(K21&gt;0,($H21-($H21*$J21))+(($H21-($H21*$J21))*$I21),"0,00")</f>
        <v>0,00</v>
      </c>
      <c r="M21" s="148"/>
      <c r="N21" s="149" t="str">
        <f t="shared" si="1"/>
        <v xml:space="preserve"> </v>
      </c>
    </row>
    <row r="22" spans="1:15" s="26" customFormat="1" x14ac:dyDescent="0.2">
      <c r="A22" s="141">
        <f t="shared" si="2"/>
        <v>10</v>
      </c>
      <c r="B22" s="142"/>
      <c r="C22" s="143"/>
      <c r="D22" s="143"/>
      <c r="E22" s="143"/>
      <c r="F22" s="144"/>
      <c r="G22" s="145"/>
      <c r="H22" s="146"/>
      <c r="I22" s="147"/>
      <c r="J22" s="147"/>
      <c r="K22" s="144"/>
      <c r="L22" s="148" t="str">
        <f t="shared" si="0"/>
        <v>0,00</v>
      </c>
      <c r="M22" s="148"/>
      <c r="N22" s="149" t="str">
        <f t="shared" si="1"/>
        <v xml:space="preserve"> </v>
      </c>
    </row>
    <row r="23" spans="1:15" s="26" customFormat="1" x14ac:dyDescent="0.2">
      <c r="A23" s="141">
        <f t="shared" si="2"/>
        <v>11</v>
      </c>
      <c r="B23" s="142"/>
      <c r="C23" s="143"/>
      <c r="D23" s="143"/>
      <c r="E23" s="143"/>
      <c r="F23" s="144"/>
      <c r="G23" s="145"/>
      <c r="H23" s="146"/>
      <c r="I23" s="147"/>
      <c r="J23" s="147"/>
      <c r="K23" s="144"/>
      <c r="L23" s="148" t="str">
        <f t="shared" si="0"/>
        <v>0,00</v>
      </c>
      <c r="M23" s="148"/>
      <c r="N23" s="149" t="str">
        <f t="shared" si="1"/>
        <v xml:space="preserve"> </v>
      </c>
    </row>
    <row r="24" spans="1:15" s="26" customFormat="1" x14ac:dyDescent="0.2">
      <c r="A24" s="141">
        <f t="shared" si="2"/>
        <v>12</v>
      </c>
      <c r="B24" s="142"/>
      <c r="C24" s="143"/>
      <c r="D24" s="143"/>
      <c r="E24" s="143"/>
      <c r="F24" s="144"/>
      <c r="G24" s="145"/>
      <c r="H24" s="146"/>
      <c r="I24" s="147"/>
      <c r="J24" s="147"/>
      <c r="K24" s="144"/>
      <c r="L24" s="148" t="str">
        <f t="shared" si="0"/>
        <v>0,00</v>
      </c>
      <c r="M24" s="148"/>
      <c r="N24" s="149" t="str">
        <f t="shared" si="1"/>
        <v xml:space="preserve"> </v>
      </c>
    </row>
    <row r="25" spans="1:15" s="26" customFormat="1" x14ac:dyDescent="0.2">
      <c r="A25" s="141">
        <f t="shared" si="2"/>
        <v>13</v>
      </c>
      <c r="B25" s="142"/>
      <c r="C25" s="143"/>
      <c r="D25" s="143"/>
      <c r="E25" s="143"/>
      <c r="F25" s="144"/>
      <c r="G25" s="145"/>
      <c r="H25" s="146"/>
      <c r="I25" s="147"/>
      <c r="J25" s="147"/>
      <c r="K25" s="144"/>
      <c r="L25" s="148" t="str">
        <f t="shared" si="0"/>
        <v>0,00</v>
      </c>
      <c r="M25" s="148"/>
      <c r="N25" s="149" t="str">
        <f t="shared" si="1"/>
        <v xml:space="preserve"> </v>
      </c>
    </row>
    <row r="26" spans="1:15" s="26" customFormat="1" x14ac:dyDescent="0.2">
      <c r="A26" s="141">
        <f t="shared" si="2"/>
        <v>14</v>
      </c>
      <c r="B26" s="142"/>
      <c r="C26" s="143"/>
      <c r="D26" s="143"/>
      <c r="E26" s="143"/>
      <c r="F26" s="144"/>
      <c r="G26" s="145"/>
      <c r="H26" s="146"/>
      <c r="I26" s="147"/>
      <c r="J26" s="147"/>
      <c r="K26" s="144"/>
      <c r="L26" s="148" t="str">
        <f t="shared" si="0"/>
        <v>0,00</v>
      </c>
      <c r="M26" s="148"/>
      <c r="N26" s="149" t="str">
        <f t="shared" si="1"/>
        <v xml:space="preserve"> </v>
      </c>
    </row>
    <row r="27" spans="1:15" s="26" customFormat="1" x14ac:dyDescent="0.2">
      <c r="A27" s="141">
        <f t="shared" si="2"/>
        <v>15</v>
      </c>
      <c r="B27" s="142"/>
      <c r="C27" s="143"/>
      <c r="D27" s="143"/>
      <c r="E27" s="143"/>
      <c r="F27" s="144"/>
      <c r="G27" s="145"/>
      <c r="H27" s="146"/>
      <c r="I27" s="147"/>
      <c r="J27" s="147"/>
      <c r="K27" s="144"/>
      <c r="L27" s="148" t="str">
        <f t="shared" si="0"/>
        <v>0,00</v>
      </c>
      <c r="M27" s="148"/>
      <c r="N27" s="149" t="str">
        <f t="shared" si="1"/>
        <v xml:space="preserve"> </v>
      </c>
    </row>
    <row r="28" spans="1:15" s="26" customFormat="1" x14ac:dyDescent="0.2">
      <c r="A28" s="141">
        <f t="shared" si="2"/>
        <v>16</v>
      </c>
      <c r="B28" s="142"/>
      <c r="C28" s="143"/>
      <c r="D28" s="143"/>
      <c r="E28" s="143"/>
      <c r="F28" s="144"/>
      <c r="G28" s="145"/>
      <c r="H28" s="146"/>
      <c r="I28" s="147"/>
      <c r="J28" s="147"/>
      <c r="K28" s="144"/>
      <c r="L28" s="148" t="str">
        <f t="shared" si="0"/>
        <v>0,00</v>
      </c>
      <c r="M28" s="148"/>
      <c r="N28" s="149" t="str">
        <f t="shared" si="1"/>
        <v xml:space="preserve"> </v>
      </c>
    </row>
    <row r="29" spans="1:15" s="26" customFormat="1" x14ac:dyDescent="0.2">
      <c r="A29" s="141">
        <f t="shared" si="2"/>
        <v>17</v>
      </c>
      <c r="B29" s="142"/>
      <c r="C29" s="143"/>
      <c r="D29" s="143"/>
      <c r="E29" s="143"/>
      <c r="F29" s="144"/>
      <c r="G29" s="145"/>
      <c r="H29" s="146"/>
      <c r="I29" s="147"/>
      <c r="J29" s="147"/>
      <c r="K29" s="144"/>
      <c r="L29" s="148" t="str">
        <f t="shared" si="0"/>
        <v>0,00</v>
      </c>
      <c r="M29" s="148"/>
      <c r="N29" s="149" t="str">
        <f t="shared" si="1"/>
        <v xml:space="preserve"> </v>
      </c>
    </row>
    <row r="30" spans="1:15" s="26" customFormat="1" x14ac:dyDescent="0.2">
      <c r="A30" s="141">
        <f t="shared" si="2"/>
        <v>18</v>
      </c>
      <c r="B30" s="142"/>
      <c r="C30" s="143"/>
      <c r="D30" s="143"/>
      <c r="E30" s="143"/>
      <c r="F30" s="144"/>
      <c r="G30" s="145"/>
      <c r="H30" s="146"/>
      <c r="I30" s="147"/>
      <c r="J30" s="147"/>
      <c r="K30" s="144"/>
      <c r="L30" s="148" t="str">
        <f t="shared" si="0"/>
        <v>0,00</v>
      </c>
      <c r="M30" s="148"/>
      <c r="N30" s="149" t="str">
        <f t="shared" si="1"/>
        <v xml:space="preserve"> </v>
      </c>
    </row>
    <row r="31" spans="1:15" s="26" customFormat="1" x14ac:dyDescent="0.2">
      <c r="A31" s="141">
        <f t="shared" si="2"/>
        <v>19</v>
      </c>
      <c r="B31" s="142"/>
      <c r="C31" s="143"/>
      <c r="D31" s="143"/>
      <c r="E31" s="143"/>
      <c r="F31" s="144"/>
      <c r="G31" s="145"/>
      <c r="H31" s="146"/>
      <c r="I31" s="147"/>
      <c r="J31" s="147"/>
      <c r="K31" s="144"/>
      <c r="L31" s="148" t="str">
        <f t="shared" si="0"/>
        <v>0,00</v>
      </c>
      <c r="M31" s="148"/>
      <c r="N31" s="149" t="str">
        <f t="shared" si="1"/>
        <v xml:space="preserve"> </v>
      </c>
    </row>
    <row r="32" spans="1:15" s="26" customFormat="1" ht="13.5" customHeight="1" x14ac:dyDescent="0.2">
      <c r="A32" s="38"/>
      <c r="B32" s="38"/>
      <c r="C32" s="38"/>
      <c r="D32" s="38"/>
      <c r="E32" s="38"/>
      <c r="F32" s="92"/>
      <c r="G32" s="45" t="s">
        <v>60</v>
      </c>
      <c r="H32" s="45">
        <f>SUM(H13:H31)</f>
        <v>0</v>
      </c>
      <c r="I32" s="54"/>
      <c r="J32" s="45"/>
      <c r="K32" s="54"/>
      <c r="L32" s="45">
        <f>SUM(L13:L31)</f>
        <v>0</v>
      </c>
      <c r="M32" s="45">
        <f>SUM(M13:M31)</f>
        <v>0</v>
      </c>
      <c r="N32" s="38"/>
    </row>
    <row r="33" spans="1:14" s="26" customFormat="1" x14ac:dyDescent="0.2">
      <c r="A33" s="38"/>
      <c r="B33" s="38"/>
      <c r="C33" s="38"/>
      <c r="D33" s="38"/>
      <c r="E33" s="38"/>
      <c r="F33" s="92"/>
      <c r="G33" s="40"/>
      <c r="H33" s="40"/>
      <c r="I33" s="40"/>
      <c r="J33" s="40"/>
      <c r="K33" s="40"/>
      <c r="L33" s="38"/>
      <c r="M33" s="38"/>
      <c r="N33" s="38"/>
    </row>
    <row r="34" spans="1:14" s="26" customFormat="1" x14ac:dyDescent="0.2">
      <c r="A34" s="182" t="s">
        <v>61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11"/>
    </row>
    <row r="35" spans="1:14" s="26" customFormat="1" ht="14.25" customHeight="1" x14ac:dyDescent="0.2">
      <c r="A35" s="182" t="s">
        <v>96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11"/>
    </row>
    <row r="36" spans="1:14" s="26" customFormat="1" ht="14.25" customHeight="1" x14ac:dyDescent="0.2">
      <c r="A36" s="2"/>
      <c r="B36" s="2"/>
      <c r="C36" s="2"/>
      <c r="D36" s="2"/>
      <c r="E36" s="2"/>
      <c r="F36" s="2"/>
      <c r="G36" s="2"/>
      <c r="H36" s="2"/>
      <c r="N36" s="2"/>
    </row>
  </sheetData>
  <sheetProtection algorithmName="SHA-512" hashValue="mzmyjr8xmhOWt3iaPT3UyBIiSsZcvD1KmDWfX0g+Cw1A1tPPZ2dMHidy5FAPUY/eZbFdF2S6Zs/4MS0smdI1fw==" saltValue="Jeh5JZNlW23QwKMhUEed/w==" spinCount="100000" sheet="1" objects="1" scenarios="1" insertRows="0" deleteRows="0"/>
  <customSheetViews>
    <customSheetView guid="{D159D382-C98C-474D-A5B9-FA4843B1F23C}">
      <selection activeCell="E6" sqref="E6:I6"/>
    </customSheetView>
  </customSheetViews>
  <mergeCells count="18">
    <mergeCell ref="A35:L35"/>
    <mergeCell ref="C10:C11"/>
    <mergeCell ref="G10:G11"/>
    <mergeCell ref="D10:D11"/>
    <mergeCell ref="F10:F11"/>
    <mergeCell ref="E10:E11"/>
    <mergeCell ref="A10:A11"/>
    <mergeCell ref="B10:B11"/>
    <mergeCell ref="N10:N11"/>
    <mergeCell ref="A34:L34"/>
    <mergeCell ref="A3:N3"/>
    <mergeCell ref="E6:I6"/>
    <mergeCell ref="E7:I7"/>
    <mergeCell ref="E8:I8"/>
    <mergeCell ref="K10:K11"/>
    <mergeCell ref="A6:D6"/>
    <mergeCell ref="A7:D7"/>
    <mergeCell ref="A8:D8"/>
  </mergeCells>
  <conditionalFormatting sqref="E13:E31">
    <cfRule type="expression" dxfId="38" priority="2">
      <formula>($C13="pauschalierte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Footer>&amp;LGleichberechtigte Lebensperspektiven öffnen&amp;Czahlenmäßiger Nachweis&amp;RAU-2-008-20230918
Stand 18.09.2023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1">
        <x14:dataValidation type="list" allowBlank="1" showInputMessage="1" showErrorMessage="1">
          <x14:formula1>
            <xm:f>'Auswahllisten und NR'!$E$2:$E$9</xm:f>
          </x14:formula1>
          <xm:sqref>C13:C31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37"/>
  <sheetViews>
    <sheetView showGridLines="0" zoomScaleNormal="100" workbookViewId="0">
      <selection activeCell="D16" sqref="D16"/>
    </sheetView>
  </sheetViews>
  <sheetFormatPr baseColWidth="10" defaultRowHeight="15" x14ac:dyDescent="0.25"/>
  <cols>
    <col min="1" max="1" width="4.42578125" customWidth="1"/>
    <col min="2" max="2" width="14.85546875" customWidth="1"/>
    <col min="3" max="3" width="13.85546875" customWidth="1"/>
    <col min="4" max="4" width="24.28515625" customWidth="1"/>
    <col min="5" max="5" width="9.42578125" customWidth="1"/>
    <col min="6" max="6" width="17.28515625" customWidth="1"/>
    <col min="7" max="7" width="15.140625" customWidth="1"/>
    <col min="8" max="8" width="13.5703125" customWidth="1"/>
    <col min="9" max="9" width="10.28515625" customWidth="1"/>
    <col min="10" max="10" width="18.42578125" customWidth="1"/>
    <col min="11" max="11" width="21.140625" customWidth="1"/>
    <col min="12" max="12" width="18.42578125" hidden="1" customWidth="1"/>
    <col min="13" max="13" width="18.42578125" customWidth="1"/>
    <col min="14" max="14" width="39.28515625" customWidth="1"/>
    <col min="15" max="15" width="41" customWidth="1"/>
  </cols>
  <sheetData>
    <row r="1" spans="1:20" s="2" customFormat="1" ht="14.25" x14ac:dyDescent="0.2">
      <c r="O1" s="26"/>
      <c r="P1" s="26"/>
      <c r="Q1" s="26"/>
      <c r="R1" s="26"/>
      <c r="S1" s="26"/>
      <c r="T1" s="26"/>
    </row>
    <row r="2" spans="1:20" s="2" customFormat="1" ht="14.25" x14ac:dyDescent="0.2">
      <c r="O2" s="26"/>
      <c r="P2" s="26"/>
      <c r="Q2" s="26"/>
      <c r="R2" s="26"/>
      <c r="S2" s="26"/>
      <c r="T2" s="26"/>
    </row>
    <row r="3" spans="1:20" s="1" customFormat="1" x14ac:dyDescent="0.25">
      <c r="A3" s="189" t="str">
        <f>"zahlenmäßiger Nachweis - Anlage 3 zum Auszahlungsantrag" &amp; " " &amp; Gesamtübersicht!$C$3</f>
        <v xml:space="preserve">zahlenmäßiger Nachweis - Anlage 3 zum Auszahlungsantrag 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26"/>
      <c r="P3" s="9"/>
      <c r="Q3" s="9"/>
      <c r="R3" s="9"/>
      <c r="S3" s="9"/>
      <c r="T3" s="9"/>
    </row>
    <row r="4" spans="1:20" s="9" customForma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20" s="1" customFormat="1" x14ac:dyDescent="0.25">
      <c r="B5" s="28"/>
      <c r="C5" s="18"/>
      <c r="D5" s="18"/>
      <c r="E5" s="18"/>
      <c r="F5" s="18"/>
      <c r="G5" s="18"/>
      <c r="H5" s="18"/>
      <c r="I5" s="46"/>
      <c r="J5" s="46"/>
      <c r="K5" s="47"/>
      <c r="N5" s="73" t="s">
        <v>25</v>
      </c>
      <c r="P5" s="9"/>
      <c r="Q5" s="9"/>
      <c r="R5" s="9"/>
      <c r="S5" s="9"/>
      <c r="T5" s="9"/>
    </row>
    <row r="6" spans="1:20" s="1" customFormat="1" x14ac:dyDescent="0.25">
      <c r="A6" s="185" t="s">
        <v>36</v>
      </c>
      <c r="B6" s="185"/>
      <c r="C6" s="185"/>
      <c r="D6" s="185"/>
      <c r="E6" s="189">
        <f>Gesamtübersicht!$B$7</f>
        <v>0</v>
      </c>
      <c r="F6" s="190"/>
      <c r="G6" s="190"/>
      <c r="H6" s="190"/>
      <c r="I6" s="191"/>
      <c r="L6" s="26"/>
      <c r="P6" s="9"/>
      <c r="Q6" s="9"/>
      <c r="R6" s="9"/>
      <c r="S6" s="9"/>
      <c r="T6" s="9"/>
    </row>
    <row r="7" spans="1:20" s="1" customFormat="1" x14ac:dyDescent="0.25">
      <c r="A7" s="185" t="s">
        <v>3</v>
      </c>
      <c r="B7" s="185"/>
      <c r="C7" s="185"/>
      <c r="D7" s="185"/>
      <c r="E7" s="189">
        <f>Gesamtübersicht!$B$9</f>
        <v>0</v>
      </c>
      <c r="F7" s="190"/>
      <c r="G7" s="190"/>
      <c r="H7" s="190"/>
      <c r="I7" s="191"/>
      <c r="J7" s="105"/>
      <c r="L7" s="26"/>
      <c r="M7" s="26"/>
      <c r="N7" s="26"/>
      <c r="O7" s="26"/>
      <c r="T7" s="9"/>
    </row>
    <row r="8" spans="1:20" s="1" customFormat="1" x14ac:dyDescent="0.25">
      <c r="A8" s="187" t="s">
        <v>55</v>
      </c>
      <c r="B8" s="187"/>
      <c r="C8" s="187"/>
      <c r="D8" s="187"/>
      <c r="E8" s="192">
        <f>Gesamtübersicht!$B$10</f>
        <v>0</v>
      </c>
      <c r="F8" s="193"/>
      <c r="G8" s="193"/>
      <c r="H8" s="193"/>
      <c r="I8" s="194"/>
      <c r="J8" s="105"/>
      <c r="L8" s="26"/>
      <c r="P8" s="9"/>
      <c r="Q8" s="9"/>
      <c r="R8" s="9"/>
      <c r="S8" s="9"/>
      <c r="T8" s="9"/>
    </row>
    <row r="9" spans="1:20" s="1" customFormat="1" x14ac:dyDescent="0.25">
      <c r="A9" s="28"/>
      <c r="B9" s="18"/>
      <c r="C9" s="18"/>
      <c r="D9" s="18"/>
      <c r="E9" s="18"/>
      <c r="F9" s="18"/>
      <c r="G9" s="18"/>
      <c r="H9" s="106"/>
      <c r="I9" s="46"/>
      <c r="J9" s="107"/>
      <c r="S9" s="9"/>
      <c r="T9" s="9"/>
    </row>
    <row r="10" spans="1:20" s="74" customFormat="1" ht="105" x14ac:dyDescent="0.2">
      <c r="A10" s="84" t="s">
        <v>0</v>
      </c>
      <c r="B10" s="84" t="s">
        <v>18</v>
      </c>
      <c r="C10" s="84" t="s">
        <v>17</v>
      </c>
      <c r="D10" s="96" t="s">
        <v>19</v>
      </c>
      <c r="E10" s="96" t="s">
        <v>20</v>
      </c>
      <c r="F10" s="96" t="s">
        <v>81</v>
      </c>
      <c r="G10" s="96" t="s">
        <v>93</v>
      </c>
      <c r="H10" s="96" t="s">
        <v>90</v>
      </c>
      <c r="I10" s="96" t="s">
        <v>89</v>
      </c>
      <c r="J10" s="96" t="s">
        <v>54</v>
      </c>
      <c r="K10" s="96" t="s">
        <v>82</v>
      </c>
      <c r="L10" s="96" t="s">
        <v>92</v>
      </c>
      <c r="M10" s="96" t="s">
        <v>65</v>
      </c>
      <c r="N10" s="96" t="s">
        <v>9</v>
      </c>
      <c r="O10" s="83"/>
      <c r="P10" s="83"/>
      <c r="Q10" s="83"/>
      <c r="R10" s="83"/>
    </row>
    <row r="11" spans="1:20" s="74" customFormat="1" ht="14.25" hidden="1" x14ac:dyDescent="0.2">
      <c r="A11" s="98" t="s">
        <v>68</v>
      </c>
      <c r="B11" s="85" t="s">
        <v>69</v>
      </c>
      <c r="C11" s="85" t="s">
        <v>70</v>
      </c>
      <c r="D11" s="86" t="s">
        <v>71</v>
      </c>
      <c r="E11" s="58" t="s">
        <v>72</v>
      </c>
      <c r="F11" s="58" t="s">
        <v>80</v>
      </c>
      <c r="G11" s="58" t="s">
        <v>87</v>
      </c>
      <c r="H11" s="97" t="s">
        <v>73</v>
      </c>
      <c r="I11" s="87" t="s">
        <v>74</v>
      </c>
      <c r="J11" s="88" t="s">
        <v>75</v>
      </c>
      <c r="K11" s="89" t="s">
        <v>76</v>
      </c>
      <c r="L11" s="89" t="s">
        <v>77</v>
      </c>
      <c r="M11" s="89" t="s">
        <v>78</v>
      </c>
      <c r="N11" s="99" t="s">
        <v>79</v>
      </c>
      <c r="O11" s="83"/>
      <c r="P11" s="83"/>
      <c r="Q11" s="83"/>
      <c r="R11" s="83"/>
    </row>
    <row r="12" spans="1:20" s="74" customFormat="1" ht="14.25" x14ac:dyDescent="0.2">
      <c r="A12" s="137">
        <f>ROW()-11</f>
        <v>1</v>
      </c>
      <c r="B12" s="150"/>
      <c r="C12" s="150"/>
      <c r="D12" s="151"/>
      <c r="E12" s="152"/>
      <c r="F12" s="153"/>
      <c r="G12" s="153"/>
      <c r="H12" s="154"/>
      <c r="I12" s="155"/>
      <c r="J12" s="156"/>
      <c r="K12" s="157" t="str">
        <f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f>
        <v>0,00</v>
      </c>
      <c r="L12" s="157" t="str">
        <f t="shared" ref="L12" si="0">IF(G12="Stunden",$H12*$K12,$K12)</f>
        <v>0,00</v>
      </c>
      <c r="M12" s="158">
        <f t="shared" ref="M12:M36" si="1">IF(AND(G12="Jahr",AND(J12="Pauschalwerte mit Urlaubsabgeltung")),"0,00",IF(G12="Stunden",(($H12)*$K12),((($L12/40)*$F12)*$E12)))</f>
        <v>0</v>
      </c>
      <c r="N12" s="159"/>
      <c r="O12" s="83"/>
      <c r="P12" s="83"/>
      <c r="Q12" s="83"/>
      <c r="R12" s="83"/>
    </row>
    <row r="13" spans="1:20" s="74" customFormat="1" ht="14.25" x14ac:dyDescent="0.2">
      <c r="A13" s="137">
        <f t="shared" ref="A13:A36" si="2">ROW()-11</f>
        <v>2</v>
      </c>
      <c r="B13" s="150"/>
      <c r="C13" s="150"/>
      <c r="D13" s="151"/>
      <c r="E13" s="152"/>
      <c r="F13" s="153"/>
      <c r="G13" s="153"/>
      <c r="H13" s="154"/>
      <c r="I13" s="155"/>
      <c r="J13" s="156"/>
      <c r="K13" s="157" t="str">
        <f>IF(ISBLANK($J13),"0,00",IF(J13="Pauschalwerte ohne Urlaubsabgeltung",IF($G13="Stunden",VLOOKUP($I13,'Grundlagen VKO'!$A$12:$B$17,2),IF($G13="Monat",VLOOKUP($I13,'Grundlagen VKO'!$A$20:$B$25,2),IF($G13="Jahr",VLOOKUP($I13,'Grundlagen VKO'!$A$28:$B$33,2)))),IF($G13="Stunden",VLOOKUP($I13,'Grundlagen VKO'!$A$38:$B$43,2),IF($G13="Monat",VLOOKUP($I13,'Grundlagen VKO'!$A$46:$B$51,2),"Auswahl nicht möglich"))))</f>
        <v>0,00</v>
      </c>
      <c r="L13" s="157" t="str">
        <f t="shared" ref="L13:L24" si="3">IF(G13="Stunden",$H13*$K13,$K13)</f>
        <v>0,00</v>
      </c>
      <c r="M13" s="158">
        <f t="shared" si="1"/>
        <v>0</v>
      </c>
      <c r="N13" s="159"/>
      <c r="O13" s="83"/>
      <c r="P13" s="83"/>
      <c r="Q13" s="83"/>
      <c r="R13" s="83"/>
    </row>
    <row r="14" spans="1:20" s="74" customFormat="1" ht="14.25" x14ac:dyDescent="0.2">
      <c r="A14" s="137">
        <f t="shared" si="2"/>
        <v>3</v>
      </c>
      <c r="B14" s="150"/>
      <c r="C14" s="150"/>
      <c r="D14" s="151"/>
      <c r="E14" s="160"/>
      <c r="F14" s="161"/>
      <c r="G14" s="161"/>
      <c r="H14" s="162"/>
      <c r="I14" s="155"/>
      <c r="J14" s="156"/>
      <c r="K14" s="157" t="str">
        <f>IF(ISBLANK($J14),"0,00",IF(J14="Pauschalwerte ohne Urlaubsabgeltung",IF($G14="Stunden",VLOOKUP($I14,'Grundlagen VKO'!$A$12:$B$17,2),IF($G14="Monat",VLOOKUP($I14,'Grundlagen VKO'!$A$20:$B$25,2),IF($G14="Jahr",VLOOKUP($I14,'Grundlagen VKO'!$A$28:$B$33,2)))),IF($G14="Stunden",VLOOKUP($I14,'Grundlagen VKO'!$A$38:$B$43,2),IF($G14="Monat",VLOOKUP($I14,'Grundlagen VKO'!$A$46:$B$51,2),"Auswahl nicht möglich"))))</f>
        <v>0,00</v>
      </c>
      <c r="L14" s="157" t="str">
        <f t="shared" si="3"/>
        <v>0,00</v>
      </c>
      <c r="M14" s="158">
        <f t="shared" si="1"/>
        <v>0</v>
      </c>
      <c r="N14" s="159"/>
      <c r="O14" s="83"/>
      <c r="P14" s="83"/>
      <c r="Q14" s="83"/>
      <c r="R14" s="83"/>
    </row>
    <row r="15" spans="1:20" s="74" customFormat="1" ht="14.25" x14ac:dyDescent="0.2">
      <c r="A15" s="137">
        <f>ROW()-11</f>
        <v>4</v>
      </c>
      <c r="B15" s="150"/>
      <c r="C15" s="150"/>
      <c r="D15" s="151"/>
      <c r="E15" s="160"/>
      <c r="F15" s="161"/>
      <c r="G15" s="161"/>
      <c r="H15" s="162"/>
      <c r="I15" s="155"/>
      <c r="J15" s="156"/>
      <c r="K15" s="157" t="str">
        <f>IF(ISBLANK($J15),"0,00",IF(J15="Pauschalwerte ohne Urlaubsabgeltung",IF($G15="Stunden",VLOOKUP($I15,'Grundlagen VKO'!$A$12:$B$17,2),IF($G15="Monat",VLOOKUP($I15,'Grundlagen VKO'!$A$20:$B$25,2),IF($G15="Jahr",VLOOKUP($I15,'Grundlagen VKO'!$A$28:$B$33,2)))),IF($G15="Stunden",VLOOKUP($I15,'Grundlagen VKO'!$A$38:$B$43,2),IF($G15="Monat",VLOOKUP($I15,'Grundlagen VKO'!$A$46:$B$51,2),"Auswahl nicht möglich"))))</f>
        <v>0,00</v>
      </c>
      <c r="L15" s="157" t="str">
        <f t="shared" si="3"/>
        <v>0,00</v>
      </c>
      <c r="M15" s="158">
        <f>IF(AND(G15="Jahr",AND(J15="Pauschalwerte mit Urlaubsabgeltung")),"0,00",IF(G15="Stunden",(($H15)*$K15),((($L15/40)*$F15)*$E15)))</f>
        <v>0</v>
      </c>
      <c r="N15" s="159"/>
      <c r="O15" s="83"/>
      <c r="P15" s="83"/>
      <c r="Q15" s="83"/>
      <c r="R15" s="83"/>
    </row>
    <row r="16" spans="1:20" s="74" customFormat="1" ht="14.25" x14ac:dyDescent="0.2">
      <c r="A16" s="137">
        <f>ROW()-11</f>
        <v>5</v>
      </c>
      <c r="B16" s="150"/>
      <c r="C16" s="150"/>
      <c r="D16" s="151"/>
      <c r="E16" s="160"/>
      <c r="F16" s="161"/>
      <c r="G16" s="161"/>
      <c r="H16" s="162"/>
      <c r="I16" s="155"/>
      <c r="J16" s="156"/>
      <c r="K16" s="157" t="str">
        <f>IF(ISBLANK($J16),"0,00",IF(J16="Pauschalwerte ohne Urlaubsabgeltung",IF($G16="Stunden",VLOOKUP($I16,'Grundlagen VKO'!$A$12:$B$17,2),IF($G16="Monat",VLOOKUP($I16,'Grundlagen VKO'!$A$20:$B$25,2),IF($G16="Jahr",VLOOKUP($I16,'Grundlagen VKO'!$A$28:$B$33,2)))),IF($G16="Stunden",VLOOKUP($I16,'Grundlagen VKO'!$A$38:$B$43,2),IF($G16="Monat",VLOOKUP($I16,'Grundlagen VKO'!$A$46:$B$51,2),"Auswahl nicht möglich"))))</f>
        <v>0,00</v>
      </c>
      <c r="L16" s="157" t="str">
        <f t="shared" si="3"/>
        <v>0,00</v>
      </c>
      <c r="M16" s="158">
        <f>IF(AND(G16="Jahr",AND(J16="Pauschalwerte mit Urlaubsabgeltung")),"0,00",IF(G16="Stunden",(($H16)*$K16),((($L16/40)*$F16)*$E16)))</f>
        <v>0</v>
      </c>
      <c r="N16" s="159"/>
      <c r="O16" s="83"/>
      <c r="P16" s="83"/>
      <c r="Q16" s="83"/>
      <c r="R16" s="83"/>
    </row>
    <row r="17" spans="1:18" s="74" customFormat="1" ht="14.25" x14ac:dyDescent="0.2">
      <c r="A17" s="137">
        <f>ROW()-11</f>
        <v>6</v>
      </c>
      <c r="B17" s="150"/>
      <c r="C17" s="150"/>
      <c r="D17" s="151"/>
      <c r="E17" s="160"/>
      <c r="F17" s="161"/>
      <c r="G17" s="161"/>
      <c r="H17" s="162"/>
      <c r="I17" s="155"/>
      <c r="J17" s="156"/>
      <c r="K17" s="157" t="str">
        <f>IF(ISBLANK($J17),"0,00",IF(J17="Pauschalwerte ohne Urlaubsabgeltung",IF($G17="Stunden",VLOOKUP($I17,'Grundlagen VKO'!$A$12:$B$17,2),IF($G17="Monat",VLOOKUP($I17,'Grundlagen VKO'!$A$20:$B$25,2),IF($G17="Jahr",VLOOKUP($I17,'Grundlagen VKO'!$A$28:$B$33,2)))),IF($G17="Stunden",VLOOKUP($I17,'Grundlagen VKO'!$A$38:$B$43,2),IF($G17="Monat",VLOOKUP($I17,'Grundlagen VKO'!$A$46:$B$51,2),"Auswahl nicht möglich"))))</f>
        <v>0,00</v>
      </c>
      <c r="L17" s="157" t="str">
        <f t="shared" si="3"/>
        <v>0,00</v>
      </c>
      <c r="M17" s="158">
        <f>IF(AND(G17="Jahr",AND(J17="Pauschalwerte mit Urlaubsabgeltung")),"0,00",IF(G17="Stunden",(($H17)*$K17),((($L17/40)*$F17)*$E17)))</f>
        <v>0</v>
      </c>
      <c r="N17" s="159"/>
      <c r="O17" s="83"/>
      <c r="P17" s="83"/>
      <c r="Q17" s="83"/>
      <c r="R17" s="83"/>
    </row>
    <row r="18" spans="1:18" s="74" customFormat="1" ht="14.25" x14ac:dyDescent="0.2">
      <c r="A18" s="137">
        <f>ROW()-11</f>
        <v>7</v>
      </c>
      <c r="B18" s="150"/>
      <c r="C18" s="150"/>
      <c r="D18" s="151"/>
      <c r="E18" s="160"/>
      <c r="F18" s="161"/>
      <c r="G18" s="161"/>
      <c r="H18" s="162"/>
      <c r="I18" s="155"/>
      <c r="J18" s="156"/>
      <c r="K18" s="157" t="str">
        <f>IF(ISBLANK($J18),"0,00",IF(J18="Pauschalwerte ohne Urlaubsabgeltung",IF($G18="Stunden",VLOOKUP($I18,'Grundlagen VKO'!$A$12:$B$17,2),IF($G18="Monat",VLOOKUP($I18,'Grundlagen VKO'!$A$20:$B$25,2),IF($G18="Jahr",VLOOKUP($I18,'Grundlagen VKO'!$A$28:$B$33,2)))),IF($G18="Stunden",VLOOKUP($I18,'Grundlagen VKO'!$A$38:$B$43,2),IF($G18="Monat",VLOOKUP($I18,'Grundlagen VKO'!$A$46:$B$51,2),"Auswahl nicht möglich"))))</f>
        <v>0,00</v>
      </c>
      <c r="L18" s="157" t="str">
        <f t="shared" si="3"/>
        <v>0,00</v>
      </c>
      <c r="M18" s="158">
        <f>IF(AND(G18="Jahr",AND(J18="Pauschalwerte mit Urlaubsabgeltung")),"0,00",IF(G18="Stunden",(($H18)*$K18),((($L18/40)*$F18)*$E18)))</f>
        <v>0</v>
      </c>
      <c r="N18" s="159"/>
      <c r="O18" s="83"/>
      <c r="P18" s="83"/>
      <c r="Q18" s="83"/>
      <c r="R18" s="83"/>
    </row>
    <row r="19" spans="1:18" s="74" customFormat="1" ht="14.25" x14ac:dyDescent="0.2">
      <c r="A19" s="137">
        <f t="shared" si="2"/>
        <v>8</v>
      </c>
      <c r="B19" s="150"/>
      <c r="C19" s="150"/>
      <c r="D19" s="151"/>
      <c r="E19" s="160"/>
      <c r="F19" s="161"/>
      <c r="G19" s="161"/>
      <c r="H19" s="162"/>
      <c r="I19" s="155"/>
      <c r="J19" s="156"/>
      <c r="K19" s="157" t="str">
        <f>IF(ISBLANK($J19),"0,00",IF(J19="Pauschalwerte ohne Urlaubsabgeltung",IF($G19="Stunden",VLOOKUP($I19,'Grundlagen VKO'!$A$12:$B$17,2),IF($G19="Monat",VLOOKUP($I19,'Grundlagen VKO'!$A$20:$B$25,2),IF($G19="Jahr",VLOOKUP($I19,'Grundlagen VKO'!$A$28:$B$33,2)))),IF($G19="Stunden",VLOOKUP($I19,'Grundlagen VKO'!$A$38:$B$43,2),IF($G19="Monat",VLOOKUP($I19,'Grundlagen VKO'!$A$46:$B$51,2),"Auswahl nicht möglich"))))</f>
        <v>0,00</v>
      </c>
      <c r="L19" s="157" t="str">
        <f t="shared" si="3"/>
        <v>0,00</v>
      </c>
      <c r="M19" s="158">
        <f t="shared" si="1"/>
        <v>0</v>
      </c>
      <c r="N19" s="159"/>
      <c r="O19" s="83"/>
      <c r="P19" s="83"/>
      <c r="Q19" s="83"/>
      <c r="R19" s="83"/>
    </row>
    <row r="20" spans="1:18" s="74" customFormat="1" ht="14.25" x14ac:dyDescent="0.2">
      <c r="A20" s="137">
        <f>ROW()-11</f>
        <v>9</v>
      </c>
      <c r="B20" s="150"/>
      <c r="C20" s="150"/>
      <c r="D20" s="151"/>
      <c r="E20" s="160"/>
      <c r="F20" s="161"/>
      <c r="G20" s="161"/>
      <c r="H20" s="162"/>
      <c r="I20" s="155"/>
      <c r="J20" s="156"/>
      <c r="K20" s="157" t="str">
        <f>IF(ISBLANK($J20),"0,00",IF(J20="Pauschalwerte ohne Urlaubsabgeltung",IF($G20="Stunden",VLOOKUP($I20,'Grundlagen VKO'!$A$12:$B$17,2),IF($G20="Monat",VLOOKUP($I20,'Grundlagen VKO'!$A$20:$B$25,2),IF($G20="Jahr",VLOOKUP($I20,'Grundlagen VKO'!$A$28:$B$33,2)))),IF($G20="Stunden",VLOOKUP($I20,'Grundlagen VKO'!$A$38:$B$43,2),IF($G20="Monat",VLOOKUP($I20,'Grundlagen VKO'!$A$46:$B$51,2),"Auswahl nicht möglich"))))</f>
        <v>0,00</v>
      </c>
      <c r="L20" s="157" t="str">
        <f>IF(G20="Stunden",$H20*$K20,$K20)</f>
        <v>0,00</v>
      </c>
      <c r="M20" s="158">
        <f>IF(AND(G20="Jahr",AND(J20="Pauschalwerte mit Urlaubsabgeltung")),"0,00",IF(G20="Stunden",(($H20)*$K20),((($L20/40)*$F20)*$E20)))</f>
        <v>0</v>
      </c>
      <c r="N20" s="159"/>
      <c r="O20" s="83"/>
      <c r="P20" s="83"/>
      <c r="Q20" s="83"/>
      <c r="R20" s="83"/>
    </row>
    <row r="21" spans="1:18" s="74" customFormat="1" ht="14.25" x14ac:dyDescent="0.2">
      <c r="A21" s="137">
        <f>ROW()-11</f>
        <v>10</v>
      </c>
      <c r="B21" s="150"/>
      <c r="C21" s="150"/>
      <c r="D21" s="151"/>
      <c r="E21" s="160"/>
      <c r="F21" s="161"/>
      <c r="G21" s="161"/>
      <c r="H21" s="162"/>
      <c r="I21" s="155"/>
      <c r="J21" s="156"/>
      <c r="K21" s="157" t="str">
        <f>IF(ISBLANK($J21),"0,00",IF(J21="Pauschalwerte ohne Urlaubsabgeltung",IF($G21="Stunden",VLOOKUP($I21,'Grundlagen VKO'!$A$12:$B$17,2),IF($G21="Monat",VLOOKUP($I21,'Grundlagen VKO'!$A$20:$B$25,2),IF($G21="Jahr",VLOOKUP($I21,'Grundlagen VKO'!$A$28:$B$33,2)))),IF($G21="Stunden",VLOOKUP($I21,'Grundlagen VKO'!$A$38:$B$43,2),IF($G21="Monat",VLOOKUP($I21,'Grundlagen VKO'!$A$46:$B$51,2),"Auswahl nicht möglich"))))</f>
        <v>0,00</v>
      </c>
      <c r="L21" s="157" t="str">
        <f>IF(G21="Stunden",$H21*$K21,$K21)</f>
        <v>0,00</v>
      </c>
      <c r="M21" s="158">
        <f>IF(AND(G21="Jahr",AND(J21="Pauschalwerte mit Urlaubsabgeltung")),"0,00",IF(G21="Stunden",(($H21)*$K21),((($L21/40)*$F21)*$E21)))</f>
        <v>0</v>
      </c>
      <c r="N21" s="159"/>
      <c r="O21" s="83"/>
      <c r="P21" s="83"/>
      <c r="Q21" s="83"/>
      <c r="R21" s="83"/>
    </row>
    <row r="22" spans="1:18" s="74" customFormat="1" ht="14.25" x14ac:dyDescent="0.2">
      <c r="A22" s="137">
        <f>ROW()-11</f>
        <v>11</v>
      </c>
      <c r="B22" s="150"/>
      <c r="C22" s="150"/>
      <c r="D22" s="151"/>
      <c r="E22" s="160"/>
      <c r="F22" s="161"/>
      <c r="G22" s="161"/>
      <c r="H22" s="162"/>
      <c r="I22" s="155"/>
      <c r="J22" s="156"/>
      <c r="K22" s="157" t="str">
        <f>IF(ISBLANK($J22),"0,00",IF(J22="Pauschalwerte ohne Urlaubsabgeltung",IF($G22="Stunden",VLOOKUP($I22,'Grundlagen VKO'!$A$12:$B$17,2),IF($G22="Monat",VLOOKUP($I22,'Grundlagen VKO'!$A$20:$B$25,2),IF($G22="Jahr",VLOOKUP($I22,'Grundlagen VKO'!$A$28:$B$33,2)))),IF($G22="Stunden",VLOOKUP($I22,'Grundlagen VKO'!$A$38:$B$43,2),IF($G22="Monat",VLOOKUP($I22,'Grundlagen VKO'!$A$46:$B$51,2),"Auswahl nicht möglich"))))</f>
        <v>0,00</v>
      </c>
      <c r="L22" s="157" t="str">
        <f>IF(G22="Stunden",$H22*$K22,$K22)</f>
        <v>0,00</v>
      </c>
      <c r="M22" s="158">
        <f>IF(AND(G22="Jahr",AND(J22="Pauschalwerte mit Urlaubsabgeltung")),"0,00",IF(G22="Stunden",(($H22)*$K22),((($L22/40)*$F22)*$E22)))</f>
        <v>0</v>
      </c>
      <c r="N22" s="159"/>
      <c r="O22" s="83"/>
      <c r="P22" s="83"/>
      <c r="Q22" s="83"/>
      <c r="R22" s="83"/>
    </row>
    <row r="23" spans="1:18" s="74" customFormat="1" ht="14.25" x14ac:dyDescent="0.2">
      <c r="A23" s="137">
        <f t="shared" si="2"/>
        <v>12</v>
      </c>
      <c r="B23" s="150"/>
      <c r="C23" s="150"/>
      <c r="D23" s="151"/>
      <c r="E23" s="160"/>
      <c r="F23" s="161"/>
      <c r="G23" s="161"/>
      <c r="H23" s="162"/>
      <c r="I23" s="155"/>
      <c r="J23" s="156"/>
      <c r="K23" s="157" t="str">
        <f>IF(ISBLANK($J23),"0,00",IF(J23="Pauschalwerte ohne Urlaubsabgeltung",IF($G23="Stunden",VLOOKUP($I23,'Grundlagen VKO'!$A$12:$B$17,2),IF($G23="Monat",VLOOKUP($I23,'Grundlagen VKO'!$A$20:$B$25,2),IF($G23="Jahr",VLOOKUP($I23,'Grundlagen VKO'!$A$28:$B$33,2)))),IF($G23="Stunden",VLOOKUP($I23,'Grundlagen VKO'!$A$38:$B$43,2),IF($G23="Monat",VLOOKUP($I23,'Grundlagen VKO'!$A$46:$B$51,2),"Auswahl nicht möglich"))))</f>
        <v>0,00</v>
      </c>
      <c r="L23" s="157" t="str">
        <f t="shared" si="3"/>
        <v>0,00</v>
      </c>
      <c r="M23" s="158">
        <f t="shared" si="1"/>
        <v>0</v>
      </c>
      <c r="N23" s="163"/>
      <c r="O23" s="83"/>
      <c r="P23" s="83"/>
      <c r="Q23" s="83"/>
      <c r="R23" s="83"/>
    </row>
    <row r="24" spans="1:18" s="74" customFormat="1" ht="14.25" x14ac:dyDescent="0.2">
      <c r="A24" s="137">
        <f t="shared" si="2"/>
        <v>13</v>
      </c>
      <c r="B24" s="150"/>
      <c r="C24" s="150"/>
      <c r="D24" s="151"/>
      <c r="E24" s="160"/>
      <c r="F24" s="161"/>
      <c r="G24" s="161"/>
      <c r="H24" s="162"/>
      <c r="I24" s="155"/>
      <c r="J24" s="156"/>
      <c r="K24" s="157" t="str">
        <f>IF(ISBLANK($J24),"0,00",IF(J24="Pauschalwerte ohne Urlaubsabgeltung",IF($G24="Stunden",VLOOKUP($I24,'Grundlagen VKO'!$A$12:$B$17,2),IF($G24="Monat",VLOOKUP($I24,'Grundlagen VKO'!$A$20:$B$25,2),IF($G24="Jahr",VLOOKUP($I24,'Grundlagen VKO'!$A$28:$B$33,2)))),IF($G24="Stunden",VLOOKUP($I24,'Grundlagen VKO'!$A$38:$B$43,2),IF($G24="Monat",VLOOKUP($I24,'Grundlagen VKO'!$A$46:$B$51,2),"Auswahl nicht möglich"))))</f>
        <v>0,00</v>
      </c>
      <c r="L24" s="157" t="str">
        <f t="shared" si="3"/>
        <v>0,00</v>
      </c>
      <c r="M24" s="158">
        <f t="shared" si="1"/>
        <v>0</v>
      </c>
      <c r="N24" s="164"/>
      <c r="O24" s="83"/>
      <c r="P24" s="83"/>
      <c r="Q24" s="83"/>
      <c r="R24" s="83"/>
    </row>
    <row r="25" spans="1:18" s="74" customFormat="1" ht="14.25" x14ac:dyDescent="0.2">
      <c r="A25" s="137">
        <f t="shared" si="2"/>
        <v>14</v>
      </c>
      <c r="B25" s="150"/>
      <c r="C25" s="150"/>
      <c r="D25" s="151"/>
      <c r="E25" s="160"/>
      <c r="F25" s="161"/>
      <c r="G25" s="161"/>
      <c r="H25" s="162"/>
      <c r="I25" s="155"/>
      <c r="J25" s="156"/>
      <c r="K25" s="157" t="str">
        <f>IF(ISBLANK($J25),"0,00",IF(J25="Pauschalwerte ohne Urlaubsabgeltung",IF($G25="Stunden",VLOOKUP($I25,'Grundlagen VKO'!$A$12:$B$17,2),IF($G25="Monat",VLOOKUP($I25,'Grundlagen VKO'!$A$20:$B$25,2),IF($G25="Jahr",VLOOKUP($I25,'Grundlagen VKO'!$A$28:$B$33,2)))),IF($G25="Stunden",VLOOKUP($I25,'Grundlagen VKO'!$A$38:$B$43,2),IF($G25="Monat",VLOOKUP($I25,'Grundlagen VKO'!$A$46:$B$51,2),"Auswahl nicht möglich"))))</f>
        <v>0,00</v>
      </c>
      <c r="L25" s="157" t="str">
        <f t="shared" ref="L25" si="4">IF(G25="Stunden",$H25*$K25,$K25)</f>
        <v>0,00</v>
      </c>
      <c r="M25" s="158">
        <f t="shared" si="1"/>
        <v>0</v>
      </c>
      <c r="N25" s="163"/>
      <c r="O25" s="83"/>
      <c r="P25" s="83"/>
      <c r="Q25" s="83"/>
      <c r="R25" s="83"/>
    </row>
    <row r="26" spans="1:18" s="74" customFormat="1" ht="14.25" x14ac:dyDescent="0.2">
      <c r="A26" s="137">
        <f t="shared" si="2"/>
        <v>15</v>
      </c>
      <c r="B26" s="150"/>
      <c r="C26" s="150"/>
      <c r="D26" s="151"/>
      <c r="E26" s="160"/>
      <c r="F26" s="161"/>
      <c r="G26" s="161"/>
      <c r="H26" s="162"/>
      <c r="I26" s="155"/>
      <c r="J26" s="156"/>
      <c r="K26" s="157" t="str">
        <f>IF(ISBLANK($J26),"0,00",IF(J26="Pauschalwerte ohne Urlaubsabgeltung",IF($G26="Stunden",VLOOKUP($I26,'Grundlagen VKO'!$A$12:$B$17,2),IF($G26="Monat",VLOOKUP($I26,'Grundlagen VKO'!$A$20:$B$25,2),IF($G26="Jahr",VLOOKUP($I26,'Grundlagen VKO'!$A$28:$B$33,2)))),IF($G26="Stunden",VLOOKUP($I26,'Grundlagen VKO'!$A$38:$B$43,2),IF($G26="Monat",VLOOKUP($I26,'Grundlagen VKO'!$A$46:$B$51,2),"Auswahl nicht möglich"))))</f>
        <v>0,00</v>
      </c>
      <c r="L26" s="157" t="str">
        <f t="shared" ref="L26:L36" si="5">IF(G26="Stunden",$H26*$K26,$K26)</f>
        <v>0,00</v>
      </c>
      <c r="M26" s="158">
        <f t="shared" si="1"/>
        <v>0</v>
      </c>
      <c r="N26" s="163"/>
      <c r="O26" s="83"/>
      <c r="P26" s="83"/>
      <c r="Q26" s="83"/>
      <c r="R26" s="83"/>
    </row>
    <row r="27" spans="1:18" s="74" customFormat="1" ht="14.25" x14ac:dyDescent="0.2">
      <c r="A27" s="137">
        <f t="shared" si="2"/>
        <v>16</v>
      </c>
      <c r="B27" s="150"/>
      <c r="C27" s="150"/>
      <c r="D27" s="151"/>
      <c r="E27" s="160"/>
      <c r="F27" s="161"/>
      <c r="G27" s="161"/>
      <c r="H27" s="162"/>
      <c r="I27" s="155"/>
      <c r="J27" s="156"/>
      <c r="K27" s="157" t="str">
        <f>IF(ISBLANK($J27),"0,00",IF(J27="Pauschalwerte ohne Urlaubsabgeltung",IF($G27="Stunden",VLOOKUP($I27,'Grundlagen VKO'!$A$12:$B$17,2),IF($G27="Monat",VLOOKUP($I27,'Grundlagen VKO'!$A$20:$B$25,2),IF($G27="Jahr",VLOOKUP($I27,'Grundlagen VKO'!$A$28:$B$33,2)))),IF($G27="Stunden",VLOOKUP($I27,'Grundlagen VKO'!$A$38:$B$43,2),IF($G27="Monat",VLOOKUP($I27,'Grundlagen VKO'!$A$46:$B$51,2),"Auswahl nicht möglich"))))</f>
        <v>0,00</v>
      </c>
      <c r="L27" s="157" t="str">
        <f>IF(G27="Stunden",$H27*$K27,$K27)</f>
        <v>0,00</v>
      </c>
      <c r="M27" s="158">
        <f t="shared" si="1"/>
        <v>0</v>
      </c>
      <c r="N27" s="163"/>
      <c r="O27" s="83"/>
      <c r="P27" s="83"/>
      <c r="Q27" s="83"/>
      <c r="R27" s="83"/>
    </row>
    <row r="28" spans="1:18" s="74" customFormat="1" ht="14.25" x14ac:dyDescent="0.2">
      <c r="A28" s="137">
        <f t="shared" si="2"/>
        <v>17</v>
      </c>
      <c r="B28" s="150"/>
      <c r="C28" s="150"/>
      <c r="D28" s="151"/>
      <c r="E28" s="160"/>
      <c r="F28" s="161"/>
      <c r="G28" s="161"/>
      <c r="H28" s="162"/>
      <c r="I28" s="155"/>
      <c r="J28" s="156"/>
      <c r="K28" s="157" t="str">
        <f>IF(ISBLANK($J28),"0,00",IF(J28="Pauschalwerte ohne Urlaubsabgeltung",IF($G28="Stunden",VLOOKUP($I28,'Grundlagen VKO'!$A$12:$B$17,2),IF($G28="Monat",VLOOKUP($I28,'Grundlagen VKO'!$A$20:$B$25,2),IF($G28="Jahr",VLOOKUP($I28,'Grundlagen VKO'!$A$28:$B$33,2)))),IF($G28="Stunden",VLOOKUP($I28,'Grundlagen VKO'!$A$38:$B$43,2),IF($G28="Monat",VLOOKUP($I28,'Grundlagen VKO'!$A$46:$B$51,2),"Auswahl nicht möglich"))))</f>
        <v>0,00</v>
      </c>
      <c r="L28" s="157" t="str">
        <f>IF(G28="Stunden",$H28*$K28,$K28)</f>
        <v>0,00</v>
      </c>
      <c r="M28" s="158">
        <f t="shared" si="1"/>
        <v>0</v>
      </c>
      <c r="N28" s="163"/>
      <c r="O28" s="83"/>
      <c r="P28" s="83"/>
      <c r="Q28" s="83"/>
      <c r="R28" s="83"/>
    </row>
    <row r="29" spans="1:18" s="74" customFormat="1" ht="14.25" x14ac:dyDescent="0.2">
      <c r="A29" s="137">
        <f t="shared" si="2"/>
        <v>18</v>
      </c>
      <c r="B29" s="150"/>
      <c r="C29" s="150"/>
      <c r="D29" s="151"/>
      <c r="E29" s="160"/>
      <c r="F29" s="161"/>
      <c r="G29" s="161"/>
      <c r="H29" s="162"/>
      <c r="I29" s="155"/>
      <c r="J29" s="156"/>
      <c r="K29" s="157" t="str">
        <f>IF(ISBLANK($J29),"0,00",IF(J29="Pauschalwerte ohne Urlaubsabgeltung",IF($G29="Stunden",VLOOKUP($I29,'Grundlagen VKO'!$A$12:$B$17,2),IF($G29="Monat",VLOOKUP($I29,'Grundlagen VKO'!$A$20:$B$25,2),IF($G29="Jahr",VLOOKUP($I29,'Grundlagen VKO'!$A$28:$B$33,2)))),IF($G29="Stunden",VLOOKUP($I29,'Grundlagen VKO'!$A$38:$B$43,2),IF($G29="Monat",VLOOKUP($I29,'Grundlagen VKO'!$A$46:$B$51,2),"Auswahl nicht möglich"))))</f>
        <v>0,00</v>
      </c>
      <c r="L29" s="157" t="str">
        <f>IF(G29="Stunden",$H29*$K29,$K29)</f>
        <v>0,00</v>
      </c>
      <c r="M29" s="158">
        <f t="shared" si="1"/>
        <v>0</v>
      </c>
      <c r="N29" s="164"/>
      <c r="O29" s="83"/>
      <c r="P29" s="83"/>
      <c r="Q29" s="83"/>
      <c r="R29" s="83"/>
    </row>
    <row r="30" spans="1:18" s="74" customFormat="1" ht="14.25" x14ac:dyDescent="0.2">
      <c r="A30" s="137">
        <f t="shared" si="2"/>
        <v>19</v>
      </c>
      <c r="B30" s="150"/>
      <c r="C30" s="150"/>
      <c r="D30" s="151"/>
      <c r="E30" s="160"/>
      <c r="F30" s="161"/>
      <c r="G30" s="161"/>
      <c r="H30" s="162"/>
      <c r="I30" s="155"/>
      <c r="J30" s="156"/>
      <c r="K30" s="158" t="str">
        <f>IF(ISBLANK($J30),"0,00",IF(J30="Pauschalwerte ohne Urlaubsabgeltung",IF($G30="Stunden",VLOOKUP($I30,'Grundlagen VKO'!$A$12:$B$17,2),IF($G30="Monat",VLOOKUP($I30,'Grundlagen VKO'!$A$20:$B$25,2),IF($G30="Jahr",VLOOKUP($I30,'Grundlagen VKO'!$A$28:$B$33,2)))),IF($G30="Stunden",VLOOKUP($I30,'Grundlagen VKO'!$A$38:$B$43,2),IF($G30="Monat",VLOOKUP($I30,'Grundlagen VKO'!$A$46:$B$51,2),"Auswahl nicht möglich"))))</f>
        <v>0,00</v>
      </c>
      <c r="L30" s="158" t="str">
        <f t="shared" si="5"/>
        <v>0,00</v>
      </c>
      <c r="M30" s="158">
        <f t="shared" si="1"/>
        <v>0</v>
      </c>
      <c r="N30" s="163"/>
      <c r="O30" s="83"/>
      <c r="P30" s="83"/>
      <c r="Q30" s="83"/>
      <c r="R30" s="83"/>
    </row>
    <row r="31" spans="1:18" s="74" customFormat="1" ht="14.25" x14ac:dyDescent="0.2">
      <c r="A31" s="137">
        <f t="shared" si="2"/>
        <v>20</v>
      </c>
      <c r="B31" s="150"/>
      <c r="C31" s="150"/>
      <c r="D31" s="151"/>
      <c r="E31" s="160"/>
      <c r="F31" s="161"/>
      <c r="G31" s="161"/>
      <c r="H31" s="162"/>
      <c r="I31" s="155"/>
      <c r="J31" s="156"/>
      <c r="K31" s="158" t="str">
        <f>IF(ISBLANK($J31),"0,00",IF(J31="Pauschalwerte ohne Urlaubsabgeltung",IF($G31="Stunden",VLOOKUP($I31,'Grundlagen VKO'!$A$12:$B$17,2),IF($G31="Monat",VLOOKUP($I31,'Grundlagen VKO'!$A$20:$B$25,2),IF($G31="Jahr",VLOOKUP($I31,'Grundlagen VKO'!$A$28:$B$33,2)))),IF($G31="Stunden",VLOOKUP($I31,'Grundlagen VKO'!$A$38:$B$43,2),IF($G31="Monat",VLOOKUP($I31,'Grundlagen VKO'!$A$46:$B$51,2),"Auswahl nicht möglich"))))</f>
        <v>0,00</v>
      </c>
      <c r="L31" s="158" t="str">
        <f t="shared" si="5"/>
        <v>0,00</v>
      </c>
      <c r="M31" s="158">
        <f t="shared" si="1"/>
        <v>0</v>
      </c>
      <c r="N31" s="163"/>
      <c r="O31" s="83"/>
      <c r="P31" s="83"/>
      <c r="Q31" s="83"/>
      <c r="R31" s="83"/>
    </row>
    <row r="32" spans="1:18" s="74" customFormat="1" ht="14.25" x14ac:dyDescent="0.2">
      <c r="A32" s="137">
        <f t="shared" si="2"/>
        <v>21</v>
      </c>
      <c r="B32" s="150"/>
      <c r="C32" s="150"/>
      <c r="D32" s="151"/>
      <c r="E32" s="160"/>
      <c r="F32" s="161"/>
      <c r="G32" s="161"/>
      <c r="H32" s="162"/>
      <c r="I32" s="155"/>
      <c r="J32" s="156"/>
      <c r="K32" s="158" t="str">
        <f>IF(ISBLANK($J32),"0,00",IF(J32="Pauschalwerte ohne Urlaubsabgeltung",IF($G32="Stunden",VLOOKUP($I32,'Grundlagen VKO'!$A$12:$B$17,2),IF($G32="Monat",VLOOKUP($I32,'Grundlagen VKO'!$A$20:$B$25,2),IF($G32="Jahr",VLOOKUP($I32,'Grundlagen VKO'!$A$28:$B$33,2)))),IF($G32="Stunden",VLOOKUP($I32,'Grundlagen VKO'!$A$38:$B$43,2),IF($G32="Monat",VLOOKUP($I32,'Grundlagen VKO'!$A$46:$B$51,2),"Auswahl nicht möglich"))))</f>
        <v>0,00</v>
      </c>
      <c r="L32" s="158" t="str">
        <f t="shared" si="5"/>
        <v>0,00</v>
      </c>
      <c r="M32" s="158">
        <f t="shared" si="1"/>
        <v>0</v>
      </c>
      <c r="N32" s="163"/>
      <c r="O32" s="83"/>
      <c r="P32" s="83"/>
      <c r="Q32" s="83"/>
      <c r="R32" s="83"/>
    </row>
    <row r="33" spans="1:18" s="74" customFormat="1" ht="14.25" x14ac:dyDescent="0.2">
      <c r="A33" s="137">
        <f t="shared" si="2"/>
        <v>22</v>
      </c>
      <c r="B33" s="150"/>
      <c r="C33" s="150"/>
      <c r="D33" s="151"/>
      <c r="E33" s="152"/>
      <c r="F33" s="153"/>
      <c r="G33" s="153"/>
      <c r="H33" s="154"/>
      <c r="I33" s="155"/>
      <c r="J33" s="156"/>
      <c r="K33" s="158" t="str">
        <f>IF(ISBLANK($J33),"0,00",IF(J33="Pauschalwerte ohne Urlaubsabgeltung",IF($G33="Stunden",VLOOKUP($I33,'Grundlagen VKO'!$A$12:$B$17,2),IF($G33="Monat",VLOOKUP($I33,'Grundlagen VKO'!$A$20:$B$25,2),IF($G33="Jahr",VLOOKUP($I33,'Grundlagen VKO'!$A$28:$B$33,2)))),IF($G33="Stunden",VLOOKUP($I33,'Grundlagen VKO'!$A$38:$B$43,2),IF($G33="Monat",VLOOKUP($I33,'Grundlagen VKO'!$A$46:$B$51,2),"Auswahl nicht möglich"))))</f>
        <v>0,00</v>
      </c>
      <c r="L33" s="158" t="str">
        <f t="shared" si="5"/>
        <v>0,00</v>
      </c>
      <c r="M33" s="158">
        <f t="shared" si="1"/>
        <v>0</v>
      </c>
      <c r="N33" s="163"/>
      <c r="O33" s="83"/>
      <c r="P33" s="83"/>
      <c r="Q33" s="83"/>
      <c r="R33" s="83"/>
    </row>
    <row r="34" spans="1:18" s="74" customFormat="1" ht="14.25" x14ac:dyDescent="0.2">
      <c r="A34" s="137">
        <f t="shared" si="2"/>
        <v>23</v>
      </c>
      <c r="B34" s="150"/>
      <c r="C34" s="150"/>
      <c r="D34" s="151"/>
      <c r="E34" s="152"/>
      <c r="F34" s="153"/>
      <c r="G34" s="153"/>
      <c r="H34" s="154"/>
      <c r="I34" s="155"/>
      <c r="J34" s="156"/>
      <c r="K34" s="157" t="str">
        <f>IF(ISBLANK($J34),"0,00",IF(J34="Pauschalwerte ohne Urlaubsabgeltung",IF($G34="Stunden",VLOOKUP($I34,'Grundlagen VKO'!$A$12:$B$17,2),IF($G34="Monat",VLOOKUP($I34,'Grundlagen VKO'!$A$20:$B$25,2),IF($G34="Jahr",VLOOKUP($I34,'Grundlagen VKO'!$A$28:$B$33,2)))),IF($G34="Stunden",VLOOKUP($I34,'Grundlagen VKO'!$A$38:$B$43,2),IF($G34="Monat",VLOOKUP($I34,'Grundlagen VKO'!$A$46:$B$51,2),"Auswahl nicht möglich"))))</f>
        <v>0,00</v>
      </c>
      <c r="L34" s="157" t="str">
        <f t="shared" si="5"/>
        <v>0,00</v>
      </c>
      <c r="M34" s="158">
        <f t="shared" si="1"/>
        <v>0</v>
      </c>
      <c r="N34" s="163"/>
      <c r="O34" s="83"/>
      <c r="P34" s="83"/>
      <c r="Q34" s="83"/>
      <c r="R34" s="83"/>
    </row>
    <row r="35" spans="1:18" s="74" customFormat="1" ht="14.25" x14ac:dyDescent="0.2">
      <c r="A35" s="137">
        <f t="shared" si="2"/>
        <v>24</v>
      </c>
      <c r="B35" s="150"/>
      <c r="C35" s="150"/>
      <c r="D35" s="151"/>
      <c r="E35" s="152"/>
      <c r="F35" s="153"/>
      <c r="G35" s="153"/>
      <c r="H35" s="154"/>
      <c r="I35" s="155"/>
      <c r="J35" s="156"/>
      <c r="K35" s="157" t="str">
        <f>IF(ISBLANK($J35),"0,00",IF(J35="Pauschalwerte ohne Urlaubsabgeltung",IF($G35="Stunden",VLOOKUP($I35,'Grundlagen VKO'!$A$12:$B$17,2),IF($G35="Monat",VLOOKUP($I35,'Grundlagen VKO'!$A$20:$B$25,2),IF($G35="Jahr",VLOOKUP($I35,'Grundlagen VKO'!$A$28:$B$33,2)))),IF($G35="Stunden",VLOOKUP($I35,'Grundlagen VKO'!$A$38:$B$43,2),IF($G35="Monat",VLOOKUP($I35,'Grundlagen VKO'!$A$46:$B$51,2),"Auswahl nicht möglich"))))</f>
        <v>0,00</v>
      </c>
      <c r="L35" s="157" t="str">
        <f t="shared" si="5"/>
        <v>0,00</v>
      </c>
      <c r="M35" s="158">
        <f t="shared" si="1"/>
        <v>0</v>
      </c>
      <c r="N35" s="164"/>
      <c r="O35" s="83"/>
      <c r="P35" s="83"/>
      <c r="Q35" s="83"/>
      <c r="R35" s="83"/>
    </row>
    <row r="36" spans="1:18" s="74" customFormat="1" ht="14.25" x14ac:dyDescent="0.2">
      <c r="A36" s="137">
        <f t="shared" si="2"/>
        <v>25</v>
      </c>
      <c r="B36" s="165"/>
      <c r="C36" s="165"/>
      <c r="D36" s="166"/>
      <c r="E36" s="167"/>
      <c r="F36" s="168"/>
      <c r="G36" s="153"/>
      <c r="H36" s="169"/>
      <c r="I36" s="155"/>
      <c r="J36" s="170"/>
      <c r="K36" s="157" t="str">
        <f>IF(ISBLANK($J36),"0,00",IF(J36="Pauschalwerte ohne Urlaubsabgeltung",IF($G36="Stunden",VLOOKUP($I36,'Grundlagen VKO'!$A$12:$B$17,2),IF($G36="Monat",VLOOKUP($I36,'Grundlagen VKO'!$A$20:$B$25,2),IF($G36="Jahr",VLOOKUP($I36,'Grundlagen VKO'!$A$28:$B$33,2)))),IF($G36="Stunden",VLOOKUP($I36,'Grundlagen VKO'!$A$38:$B$43,2),IF($G36="Monat",VLOOKUP($I36,'Grundlagen VKO'!$A$46:$B$51,2),"Auswahl nicht möglich"))))</f>
        <v>0,00</v>
      </c>
      <c r="L36" s="157" t="str">
        <f t="shared" si="5"/>
        <v>0,00</v>
      </c>
      <c r="M36" s="158">
        <f t="shared" si="1"/>
        <v>0</v>
      </c>
      <c r="N36" s="171"/>
      <c r="O36" s="83"/>
      <c r="P36" s="83"/>
      <c r="Q36" s="83"/>
      <c r="R36" s="83"/>
    </row>
    <row r="37" spans="1:18" x14ac:dyDescent="0.25">
      <c r="A37" s="74"/>
      <c r="K37" s="94" t="s">
        <v>24</v>
      </c>
      <c r="L37" s="95">
        <f>SUM(L12:L36)</f>
        <v>0</v>
      </c>
      <c r="M37" s="95">
        <f>SUM(M12:M36)</f>
        <v>0</v>
      </c>
      <c r="N37" s="82"/>
    </row>
  </sheetData>
  <sheetProtection algorithmName="SHA-512" hashValue="my2kumViT88pZj2jsu+vzmJcK5eSSctkcv9X/Zrje6QboGsNLm60Yrn/KFNo21DyvB7ZsGCjJzk0Lxm9zSaiEA==" saltValue="SgaSyPkAyrJS1Ozi6G9Zfg==" spinCount="100000" sheet="1" objects="1" scenarios="1" insertRows="0" deleteRows="0"/>
  <mergeCells count="7">
    <mergeCell ref="A8:D8"/>
    <mergeCell ref="A3:N3"/>
    <mergeCell ref="A6:D6"/>
    <mergeCell ref="A7:D7"/>
    <mergeCell ref="E6:I6"/>
    <mergeCell ref="E7:I7"/>
    <mergeCell ref="E8:I8"/>
  </mergeCells>
  <conditionalFormatting sqref="J12:J36">
    <cfRule type="containsText" dxfId="19" priority="1" operator="containsText" text="Pauschalwerte mit Urlaubsabgeltung">
      <formula>NOT(ISERROR(SEARCH("Pauschalwerte mit Urlaubsabgeltung",J12)))</formula>
    </cfRule>
  </conditionalFormatting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&amp;LGleichberechtigte Lebensperspektiven öffnen&amp;Czahlenmäßiger Nachweis&amp;RAU-2-008-20230918
Stand 18.09.2023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J12:J36</xm:sqref>
        </x14:dataValidation>
        <x14:dataValidation type="list" allowBlank="1" showInputMessage="1" showErrorMessage="1">
          <x14:formula1>
            <xm:f>'Grundlagen VKO'!$A$12:$A$17</xm:f>
          </x14:formula1>
          <xm:sqref>I12:I36</xm:sqref>
        </x14:dataValidation>
        <x14:dataValidation type="list" allowBlank="1" showInputMessage="1" showErrorMessage="1">
          <x14:formula1>
            <xm:f>'Grundlagen VKO'!$J$11:$J$13</xm:f>
          </x14:formula1>
          <xm:sqref>G12:G36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26" customWidth="1"/>
    <col min="10" max="10" width="56" style="26" customWidth="1"/>
    <col min="11" max="34" width="11.42578125" style="26"/>
    <col min="35" max="16384" width="11.42578125" style="2"/>
  </cols>
  <sheetData>
    <row r="3" spans="1:34" ht="15" x14ac:dyDescent="0.25">
      <c r="A3" s="184" t="s">
        <v>91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34" ht="15.75" x14ac:dyDescent="0.25">
      <c r="A4" s="28"/>
      <c r="B4" s="18"/>
      <c r="C4" s="18"/>
      <c r="D4" s="18"/>
      <c r="E4" s="46"/>
      <c r="F4" s="55"/>
      <c r="G4" s="55"/>
      <c r="H4" s="55"/>
      <c r="I4" s="55"/>
      <c r="J4" s="55"/>
    </row>
    <row r="5" spans="1:34" ht="15.75" x14ac:dyDescent="0.25">
      <c r="A5" s="28"/>
      <c r="B5" s="18"/>
      <c r="C5" s="18"/>
      <c r="D5" s="18"/>
      <c r="E5" s="46"/>
      <c r="F5" s="55"/>
      <c r="G5" s="55"/>
      <c r="H5" s="55"/>
      <c r="I5" s="55"/>
      <c r="J5" s="73" t="s">
        <v>25</v>
      </c>
    </row>
    <row r="6" spans="1:34" ht="15" customHeight="1" x14ac:dyDescent="0.25">
      <c r="A6" s="200" t="str">
        <f>Gesamtübersicht!$A$7</f>
        <v>Zuwendungs-/Zuweisungsempfänger</v>
      </c>
      <c r="B6" s="201"/>
      <c r="C6" s="202"/>
      <c r="D6" s="189">
        <f>Gesamtübersicht!$B$7</f>
        <v>0</v>
      </c>
      <c r="E6" s="190"/>
      <c r="F6" s="190"/>
      <c r="G6" s="191"/>
      <c r="H6" s="26"/>
    </row>
    <row r="7" spans="1:34" ht="15" customHeight="1" x14ac:dyDescent="0.25">
      <c r="A7" s="200" t="str">
        <f>Gesamtübersicht!$A$9</f>
        <v>Vorhaben</v>
      </c>
      <c r="B7" s="201"/>
      <c r="C7" s="202"/>
      <c r="D7" s="189">
        <f>Gesamtübersicht!$B$9</f>
        <v>0</v>
      </c>
      <c r="E7" s="190"/>
      <c r="F7" s="190"/>
      <c r="G7" s="191"/>
      <c r="H7" s="26"/>
      <c r="I7" s="2"/>
      <c r="J7" s="2"/>
    </row>
    <row r="8" spans="1:34" ht="33.75" customHeight="1" x14ac:dyDescent="0.25">
      <c r="A8" s="200" t="str">
        <f>Gesamtübersicht!$A$10</f>
        <v>Vorgangsnummer laut Zuwendungsbescheid/ Zuweisungsschreiben</v>
      </c>
      <c r="B8" s="201"/>
      <c r="C8" s="202"/>
      <c r="D8" s="189">
        <f>Gesamtübersicht!$B$10</f>
        <v>0</v>
      </c>
      <c r="E8" s="190"/>
      <c r="F8" s="190"/>
      <c r="G8" s="191"/>
      <c r="I8" s="2"/>
    </row>
    <row r="9" spans="1:34" ht="15.75" x14ac:dyDescent="0.25">
      <c r="A9" s="28"/>
      <c r="B9" s="18"/>
      <c r="C9" s="18"/>
      <c r="D9" s="18"/>
      <c r="E9" s="46"/>
      <c r="F9" s="55"/>
      <c r="G9" s="26"/>
      <c r="H9" s="26"/>
      <c r="I9" s="62"/>
    </row>
    <row r="10" spans="1:34" s="3" customFormat="1" ht="14.25" customHeight="1" x14ac:dyDescent="0.2">
      <c r="A10" s="180" t="s">
        <v>0</v>
      </c>
      <c r="B10" s="197" t="s">
        <v>26</v>
      </c>
      <c r="C10" s="197" t="s">
        <v>27</v>
      </c>
      <c r="D10" s="180" t="s">
        <v>28</v>
      </c>
      <c r="E10" s="180" t="s">
        <v>19</v>
      </c>
      <c r="F10" s="198" t="s">
        <v>20</v>
      </c>
      <c r="G10" s="50" t="s">
        <v>21</v>
      </c>
      <c r="H10" s="198" t="s">
        <v>30</v>
      </c>
      <c r="I10" s="198" t="s">
        <v>29</v>
      </c>
      <c r="J10" s="198" t="s">
        <v>9</v>
      </c>
      <c r="K10" s="26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2">
      <c r="A11" s="180"/>
      <c r="B11" s="197"/>
      <c r="C11" s="197"/>
      <c r="D11" s="180"/>
      <c r="E11" s="180"/>
      <c r="F11" s="199"/>
      <c r="G11" s="51" t="s">
        <v>4</v>
      </c>
      <c r="H11" s="199"/>
      <c r="I11" s="199"/>
      <c r="J11" s="199"/>
    </row>
    <row r="12" spans="1:34" x14ac:dyDescent="0.2">
      <c r="A12" s="56"/>
      <c r="B12" s="56"/>
      <c r="C12" s="56"/>
      <c r="D12" s="56"/>
      <c r="E12" s="57"/>
      <c r="F12" s="58"/>
      <c r="G12" s="59"/>
      <c r="H12" s="61"/>
      <c r="I12" s="52">
        <f>$G12*$F12</f>
        <v>0</v>
      </c>
      <c r="J12" s="53"/>
    </row>
    <row r="13" spans="1:34" x14ac:dyDescent="0.2">
      <c r="A13" s="56"/>
      <c r="B13" s="56"/>
      <c r="C13" s="56"/>
      <c r="D13" s="56"/>
      <c r="E13" s="60"/>
      <c r="F13" s="58"/>
      <c r="G13" s="59"/>
      <c r="H13" s="61"/>
      <c r="I13" s="52">
        <f t="shared" ref="I13:I22" si="0">$G13*$F13</f>
        <v>0</v>
      </c>
      <c r="J13" s="53"/>
    </row>
    <row r="14" spans="1:34" ht="14.25" customHeight="1" x14ac:dyDescent="0.2">
      <c r="A14" s="56"/>
      <c r="B14" s="56"/>
      <c r="C14" s="56"/>
      <c r="D14" s="56"/>
      <c r="E14" s="60"/>
      <c r="F14" s="58"/>
      <c r="G14" s="59"/>
      <c r="H14" s="61"/>
      <c r="I14" s="52">
        <f t="shared" si="0"/>
        <v>0</v>
      </c>
      <c r="J14" s="53"/>
    </row>
    <row r="15" spans="1:34" ht="14.25" customHeight="1" x14ac:dyDescent="0.2">
      <c r="A15" s="56"/>
      <c r="B15" s="56"/>
      <c r="C15" s="56"/>
      <c r="D15" s="56"/>
      <c r="E15" s="60"/>
      <c r="F15" s="58"/>
      <c r="G15" s="59"/>
      <c r="H15" s="61"/>
      <c r="I15" s="52">
        <f t="shared" si="0"/>
        <v>0</v>
      </c>
      <c r="J15" s="53"/>
    </row>
    <row r="16" spans="1:34" ht="14.25" customHeight="1" x14ac:dyDescent="0.2">
      <c r="A16" s="56"/>
      <c r="B16" s="56"/>
      <c r="C16" s="56"/>
      <c r="D16" s="56"/>
      <c r="E16" s="60"/>
      <c r="F16" s="58"/>
      <c r="G16" s="59"/>
      <c r="H16" s="61"/>
      <c r="I16" s="52">
        <f t="shared" si="0"/>
        <v>0</v>
      </c>
      <c r="J16" s="53"/>
    </row>
    <row r="17" spans="1:12" ht="14.25" customHeight="1" x14ac:dyDescent="0.2">
      <c r="A17" s="56"/>
      <c r="B17" s="56"/>
      <c r="C17" s="56"/>
      <c r="D17" s="56"/>
      <c r="E17" s="60"/>
      <c r="F17" s="58"/>
      <c r="G17" s="59"/>
      <c r="H17" s="61"/>
      <c r="I17" s="52">
        <f t="shared" si="0"/>
        <v>0</v>
      </c>
      <c r="J17" s="53"/>
    </row>
    <row r="18" spans="1:12" ht="14.25" customHeight="1" x14ac:dyDescent="0.2">
      <c r="A18" s="56"/>
      <c r="B18" s="56"/>
      <c r="C18" s="56"/>
      <c r="D18" s="56"/>
      <c r="E18" s="60"/>
      <c r="F18" s="58"/>
      <c r="G18" s="59"/>
      <c r="H18" s="61"/>
      <c r="I18" s="52">
        <f t="shared" si="0"/>
        <v>0</v>
      </c>
      <c r="J18" s="53"/>
    </row>
    <row r="19" spans="1:12" ht="13.5" customHeight="1" x14ac:dyDescent="0.2">
      <c r="A19" s="56"/>
      <c r="B19" s="56"/>
      <c r="C19" s="56"/>
      <c r="D19" s="56"/>
      <c r="E19" s="60"/>
      <c r="F19" s="58"/>
      <c r="G19" s="59"/>
      <c r="H19" s="61"/>
      <c r="I19" s="52">
        <f t="shared" si="0"/>
        <v>0</v>
      </c>
      <c r="J19" s="53"/>
    </row>
    <row r="20" spans="1:12" ht="13.5" customHeight="1" x14ac:dyDescent="0.2">
      <c r="A20" s="56"/>
      <c r="B20" s="56"/>
      <c r="C20" s="56"/>
      <c r="D20" s="56"/>
      <c r="E20" s="60"/>
      <c r="F20" s="58"/>
      <c r="G20" s="59"/>
      <c r="H20" s="61"/>
      <c r="I20" s="52">
        <f t="shared" si="0"/>
        <v>0</v>
      </c>
      <c r="J20" s="53"/>
    </row>
    <row r="21" spans="1:12" ht="13.5" customHeight="1" x14ac:dyDescent="0.2">
      <c r="A21" s="56"/>
      <c r="B21" s="56"/>
      <c r="C21" s="56"/>
      <c r="D21" s="56"/>
      <c r="E21" s="60"/>
      <c r="F21" s="58"/>
      <c r="G21" s="59"/>
      <c r="H21" s="61"/>
      <c r="I21" s="52">
        <f t="shared" si="0"/>
        <v>0</v>
      </c>
      <c r="J21" s="53"/>
    </row>
    <row r="22" spans="1:12" ht="13.5" customHeight="1" x14ac:dyDescent="0.2">
      <c r="A22" s="56"/>
      <c r="B22" s="56"/>
      <c r="C22" s="56"/>
      <c r="D22" s="56"/>
      <c r="E22" s="60"/>
      <c r="F22" s="58"/>
      <c r="G22" s="59"/>
      <c r="H22" s="61"/>
      <c r="I22" s="52">
        <f t="shared" si="0"/>
        <v>0</v>
      </c>
      <c r="J22" s="53"/>
    </row>
    <row r="23" spans="1:12" x14ac:dyDescent="0.2">
      <c r="A23" s="38"/>
      <c r="B23" s="38"/>
      <c r="C23" s="38"/>
      <c r="D23" s="38"/>
      <c r="E23" s="38"/>
      <c r="H23" s="101" t="s">
        <v>24</v>
      </c>
      <c r="I23" s="102">
        <f>SUM(I12:I22)</f>
        <v>0</v>
      </c>
      <c r="J23" s="38"/>
    </row>
    <row r="24" spans="1:12" x14ac:dyDescent="0.2">
      <c r="A24" s="38"/>
      <c r="B24" s="38"/>
      <c r="C24" s="38"/>
      <c r="D24" s="38"/>
      <c r="E24" s="38"/>
      <c r="F24" s="40"/>
      <c r="G24" s="38"/>
      <c r="H24" s="38"/>
      <c r="I24" s="38"/>
    </row>
    <row r="25" spans="1:12" ht="14.25" customHeight="1" x14ac:dyDescent="0.2">
      <c r="A25" s="195"/>
      <c r="B25" s="196"/>
      <c r="C25" s="196"/>
      <c r="D25" s="196"/>
      <c r="E25" s="196"/>
      <c r="F25" s="196"/>
      <c r="G25" s="49"/>
      <c r="H25" s="49"/>
    </row>
    <row r="26" spans="1:12" ht="15" x14ac:dyDescent="0.2">
      <c r="A26" s="195"/>
      <c r="B26" s="196"/>
      <c r="C26" s="196"/>
      <c r="D26" s="196"/>
      <c r="E26" s="196"/>
      <c r="F26" s="196"/>
      <c r="G26" s="195"/>
      <c r="H26" s="196"/>
      <c r="I26" s="196"/>
      <c r="J26" s="196"/>
      <c r="K26" s="196"/>
      <c r="L26" s="196"/>
    </row>
    <row r="27" spans="1:12" ht="22.5" customHeight="1" x14ac:dyDescent="0.2">
      <c r="A27" s="195"/>
      <c r="B27" s="196"/>
      <c r="C27" s="196"/>
      <c r="D27" s="196"/>
      <c r="E27" s="196"/>
      <c r="F27" s="196"/>
      <c r="G27" s="26"/>
      <c r="H27" s="26"/>
    </row>
    <row r="28" spans="1:12" x14ac:dyDescent="0.2">
      <c r="A28" s="26"/>
      <c r="B28" s="26"/>
      <c r="C28" s="26"/>
      <c r="D28" s="26"/>
      <c r="E28" s="26"/>
      <c r="F28" s="26"/>
      <c r="G28" s="26"/>
      <c r="H28" s="26"/>
    </row>
    <row r="29" spans="1:12" x14ac:dyDescent="0.2">
      <c r="A29" s="26"/>
      <c r="B29" s="26"/>
      <c r="C29" s="26"/>
      <c r="D29" s="26"/>
      <c r="E29" s="26"/>
      <c r="F29" s="26"/>
      <c r="G29" s="26"/>
      <c r="H29" s="26"/>
    </row>
    <row r="30" spans="1:12" x14ac:dyDescent="0.2">
      <c r="A30" s="26"/>
      <c r="B30" s="26"/>
      <c r="C30" s="26"/>
      <c r="D30" s="26"/>
      <c r="E30" s="26"/>
      <c r="F30" s="26"/>
      <c r="G30" s="26"/>
      <c r="H30" s="26"/>
    </row>
    <row r="31" spans="1:12" x14ac:dyDescent="0.2">
      <c r="A31" s="26"/>
      <c r="B31" s="26"/>
      <c r="C31" s="26"/>
      <c r="D31" s="26"/>
      <c r="E31" s="26"/>
      <c r="F31" s="26"/>
      <c r="G31" s="26"/>
      <c r="H31" s="26"/>
    </row>
    <row r="32" spans="1:12" x14ac:dyDescent="0.2">
      <c r="A32" s="26"/>
      <c r="B32" s="26"/>
      <c r="C32" s="26"/>
      <c r="D32" s="26"/>
      <c r="E32" s="26"/>
      <c r="F32" s="26"/>
      <c r="G32" s="26"/>
      <c r="H32" s="26"/>
    </row>
    <row r="33" spans="1:8" x14ac:dyDescent="0.2">
      <c r="A33" s="26"/>
      <c r="B33" s="26"/>
      <c r="C33" s="26"/>
      <c r="D33" s="26"/>
      <c r="E33" s="26"/>
      <c r="F33" s="26"/>
      <c r="G33" s="26"/>
      <c r="H33" s="26"/>
    </row>
    <row r="34" spans="1:8" x14ac:dyDescent="0.2">
      <c r="A34" s="26"/>
      <c r="B34" s="26"/>
      <c r="C34" s="26"/>
      <c r="D34" s="26"/>
      <c r="E34" s="26"/>
      <c r="F34" s="26"/>
      <c r="G34" s="26"/>
      <c r="H34" s="26"/>
    </row>
    <row r="35" spans="1:8" x14ac:dyDescent="0.2">
      <c r="A35" s="26"/>
      <c r="B35" s="26"/>
      <c r="C35" s="26"/>
      <c r="D35" s="26"/>
      <c r="E35" s="26"/>
      <c r="F35" s="26"/>
      <c r="G35" s="26"/>
      <c r="H35" s="26"/>
    </row>
    <row r="36" spans="1:8" x14ac:dyDescent="0.2">
      <c r="A36" s="26"/>
      <c r="B36" s="26"/>
      <c r="C36" s="26"/>
      <c r="D36" s="26"/>
      <c r="E36" s="26"/>
      <c r="F36" s="26"/>
      <c r="G36" s="26"/>
      <c r="H36" s="26"/>
    </row>
    <row r="37" spans="1:8" x14ac:dyDescent="0.2">
      <c r="A37" s="26"/>
      <c r="B37" s="26"/>
      <c r="C37" s="26"/>
      <c r="D37" s="26"/>
      <c r="E37" s="26"/>
      <c r="F37" s="26"/>
      <c r="G37" s="26"/>
      <c r="H37" s="26"/>
    </row>
    <row r="38" spans="1:8" x14ac:dyDescent="0.2">
      <c r="A38" s="26"/>
      <c r="B38" s="26"/>
      <c r="C38" s="26"/>
      <c r="D38" s="26"/>
      <c r="E38" s="26"/>
      <c r="F38" s="26"/>
      <c r="G38" s="26"/>
      <c r="H38" s="26"/>
    </row>
    <row r="39" spans="1:8" x14ac:dyDescent="0.2">
      <c r="A39" s="26"/>
      <c r="B39" s="26"/>
      <c r="C39" s="26"/>
      <c r="D39" s="26"/>
      <c r="E39" s="26"/>
      <c r="F39" s="26"/>
      <c r="G39" s="26"/>
      <c r="H39" s="26"/>
    </row>
    <row r="40" spans="1:8" x14ac:dyDescent="0.2">
      <c r="A40" s="26"/>
      <c r="B40" s="26"/>
      <c r="C40" s="26"/>
      <c r="D40" s="26"/>
      <c r="E40" s="26"/>
      <c r="F40" s="26"/>
      <c r="G40" s="26"/>
      <c r="H40" s="26"/>
    </row>
    <row r="41" spans="1:8" x14ac:dyDescent="0.2">
      <c r="A41" s="26"/>
      <c r="B41" s="26"/>
      <c r="C41" s="26"/>
      <c r="D41" s="26"/>
      <c r="E41" s="26"/>
      <c r="F41" s="26"/>
      <c r="G41" s="26"/>
      <c r="H41" s="26"/>
    </row>
    <row r="42" spans="1:8" x14ac:dyDescent="0.2">
      <c r="A42" s="26"/>
      <c r="B42" s="26"/>
      <c r="C42" s="26"/>
      <c r="D42" s="26"/>
      <c r="E42" s="26"/>
      <c r="F42" s="26"/>
      <c r="G42" s="26"/>
      <c r="H42" s="26"/>
    </row>
    <row r="43" spans="1:8" x14ac:dyDescent="0.2">
      <c r="A43" s="26"/>
      <c r="B43" s="26"/>
      <c r="C43" s="26"/>
      <c r="D43" s="26"/>
      <c r="E43" s="26"/>
      <c r="F43" s="26"/>
      <c r="G43" s="26"/>
      <c r="H43" s="26"/>
    </row>
    <row r="44" spans="1:8" x14ac:dyDescent="0.2">
      <c r="A44" s="26"/>
      <c r="B44" s="26"/>
      <c r="C44" s="26"/>
      <c r="D44" s="26"/>
      <c r="E44" s="26"/>
      <c r="F44" s="26"/>
      <c r="G44" s="26"/>
      <c r="H44" s="26"/>
    </row>
    <row r="45" spans="1:8" x14ac:dyDescent="0.2">
      <c r="A45" s="26"/>
      <c r="B45" s="26"/>
      <c r="C45" s="26"/>
      <c r="D45" s="26"/>
      <c r="E45" s="26"/>
      <c r="F45" s="26"/>
      <c r="G45" s="26"/>
      <c r="H45" s="26"/>
    </row>
    <row r="46" spans="1:8" x14ac:dyDescent="0.2">
      <c r="A46" s="26"/>
      <c r="B46" s="26"/>
      <c r="C46" s="26"/>
      <c r="D46" s="26"/>
      <c r="E46" s="26"/>
      <c r="F46" s="26"/>
      <c r="G46" s="26"/>
      <c r="H46" s="26"/>
    </row>
    <row r="47" spans="1:8" x14ac:dyDescent="0.2">
      <c r="A47" s="26"/>
      <c r="B47" s="26"/>
      <c r="C47" s="26"/>
      <c r="D47" s="26"/>
      <c r="E47" s="26"/>
      <c r="F47" s="26"/>
      <c r="G47" s="26"/>
      <c r="H47" s="26"/>
    </row>
    <row r="48" spans="1:8" x14ac:dyDescent="0.2">
      <c r="A48" s="26"/>
      <c r="B48" s="26"/>
      <c r="C48" s="26"/>
      <c r="D48" s="26"/>
      <c r="E48" s="26"/>
      <c r="F48" s="26"/>
      <c r="G48" s="26"/>
      <c r="H48" s="26"/>
    </row>
    <row r="49" spans="1:8" x14ac:dyDescent="0.2">
      <c r="A49" s="26"/>
      <c r="B49" s="26"/>
      <c r="C49" s="26"/>
      <c r="D49" s="26"/>
      <c r="E49" s="26"/>
      <c r="F49" s="26"/>
      <c r="G49" s="26"/>
      <c r="H49" s="26"/>
    </row>
    <row r="50" spans="1:8" x14ac:dyDescent="0.2">
      <c r="A50" s="26"/>
      <c r="B50" s="26"/>
      <c r="C50" s="26"/>
      <c r="D50" s="26"/>
      <c r="E50" s="26"/>
      <c r="F50" s="26"/>
      <c r="G50" s="26"/>
      <c r="H50" s="26"/>
    </row>
    <row r="51" spans="1:8" x14ac:dyDescent="0.2">
      <c r="A51" s="26"/>
      <c r="B51" s="26"/>
      <c r="C51" s="26"/>
      <c r="D51" s="26"/>
      <c r="E51" s="26"/>
      <c r="F51" s="26"/>
      <c r="G51" s="26"/>
      <c r="H51" s="26"/>
    </row>
    <row r="52" spans="1:8" x14ac:dyDescent="0.2">
      <c r="A52" s="26"/>
      <c r="B52" s="26"/>
      <c r="C52" s="26"/>
      <c r="D52" s="26"/>
      <c r="E52" s="26"/>
      <c r="F52" s="26"/>
      <c r="G52" s="26"/>
      <c r="H52" s="26"/>
    </row>
    <row r="53" spans="1:8" x14ac:dyDescent="0.2">
      <c r="A53" s="26"/>
      <c r="B53" s="26"/>
      <c r="C53" s="26"/>
      <c r="D53" s="26"/>
      <c r="E53" s="26"/>
      <c r="F53" s="26"/>
      <c r="G53" s="26"/>
      <c r="H53" s="26"/>
    </row>
    <row r="54" spans="1:8" x14ac:dyDescent="0.2">
      <c r="A54" s="26"/>
      <c r="B54" s="26"/>
      <c r="C54" s="26"/>
      <c r="D54" s="26"/>
      <c r="E54" s="26"/>
      <c r="F54" s="26"/>
      <c r="G54" s="26"/>
      <c r="H54" s="26"/>
    </row>
    <row r="55" spans="1:8" x14ac:dyDescent="0.2">
      <c r="A55" s="26"/>
      <c r="B55" s="26"/>
      <c r="C55" s="26"/>
      <c r="D55" s="26"/>
      <c r="E55" s="26"/>
      <c r="F55" s="26"/>
      <c r="G55" s="26"/>
      <c r="H55" s="26"/>
    </row>
    <row r="56" spans="1:8" x14ac:dyDescent="0.2">
      <c r="A56" s="26"/>
      <c r="B56" s="26"/>
      <c r="C56" s="26"/>
      <c r="D56" s="26"/>
      <c r="E56" s="26"/>
      <c r="F56" s="26"/>
      <c r="G56" s="26"/>
      <c r="H56" s="26"/>
    </row>
    <row r="57" spans="1:8" x14ac:dyDescent="0.2">
      <c r="A57" s="26"/>
      <c r="B57" s="26"/>
      <c r="C57" s="26"/>
      <c r="D57" s="26"/>
      <c r="E57" s="26"/>
      <c r="F57" s="26"/>
      <c r="G57" s="26"/>
      <c r="H57" s="26"/>
    </row>
    <row r="58" spans="1:8" x14ac:dyDescent="0.2">
      <c r="A58" s="26"/>
      <c r="B58" s="26"/>
      <c r="C58" s="26"/>
      <c r="D58" s="26"/>
      <c r="E58" s="26"/>
      <c r="F58" s="26"/>
      <c r="G58" s="26"/>
      <c r="H58" s="26"/>
    </row>
    <row r="59" spans="1:8" x14ac:dyDescent="0.2">
      <c r="A59" s="26"/>
      <c r="B59" s="26"/>
      <c r="C59" s="26"/>
      <c r="D59" s="26"/>
      <c r="E59" s="26"/>
      <c r="F59" s="26"/>
      <c r="G59" s="26"/>
      <c r="H59" s="26"/>
    </row>
    <row r="60" spans="1:8" x14ac:dyDescent="0.2">
      <c r="A60" s="26"/>
      <c r="B60" s="26"/>
      <c r="C60" s="26"/>
      <c r="D60" s="26"/>
      <c r="E60" s="26"/>
      <c r="F60" s="26"/>
      <c r="G60" s="26"/>
      <c r="H60" s="26"/>
    </row>
    <row r="61" spans="1:8" x14ac:dyDescent="0.2">
      <c r="A61" s="26"/>
      <c r="B61" s="26"/>
      <c r="C61" s="26"/>
      <c r="D61" s="26"/>
      <c r="E61" s="26"/>
      <c r="F61" s="26"/>
      <c r="G61" s="26"/>
      <c r="H61" s="26"/>
    </row>
    <row r="62" spans="1:8" x14ac:dyDescent="0.2">
      <c r="A62" s="26"/>
      <c r="B62" s="26"/>
      <c r="C62" s="26"/>
      <c r="D62" s="26"/>
      <c r="E62" s="26"/>
      <c r="F62" s="26"/>
      <c r="G62" s="26"/>
      <c r="H62" s="26"/>
    </row>
    <row r="63" spans="1:8" x14ac:dyDescent="0.2">
      <c r="A63" s="26"/>
      <c r="B63" s="26"/>
      <c r="C63" s="26"/>
      <c r="D63" s="26"/>
      <c r="E63" s="26"/>
      <c r="F63" s="26"/>
      <c r="G63" s="26"/>
      <c r="H63" s="26"/>
    </row>
    <row r="64" spans="1:8" x14ac:dyDescent="0.2">
      <c r="A64" s="26"/>
      <c r="B64" s="26"/>
      <c r="C64" s="26"/>
      <c r="D64" s="26"/>
      <c r="E64" s="26"/>
      <c r="F64" s="26"/>
      <c r="G64" s="26"/>
      <c r="H64" s="26"/>
    </row>
    <row r="65" spans="1:8" x14ac:dyDescent="0.2">
      <c r="A65" s="26"/>
      <c r="B65" s="26"/>
      <c r="C65" s="26"/>
      <c r="D65" s="26"/>
      <c r="E65" s="26"/>
      <c r="F65" s="26"/>
      <c r="G65" s="26"/>
      <c r="H65" s="26"/>
    </row>
    <row r="66" spans="1:8" x14ac:dyDescent="0.2">
      <c r="A66" s="26"/>
      <c r="B66" s="26"/>
      <c r="C66" s="26"/>
      <c r="D66" s="26"/>
      <c r="E66" s="26"/>
      <c r="F66" s="26"/>
      <c r="G66" s="26"/>
      <c r="H66" s="26"/>
    </row>
    <row r="67" spans="1:8" x14ac:dyDescent="0.2">
      <c r="A67" s="26"/>
      <c r="B67" s="26"/>
      <c r="C67" s="26"/>
      <c r="D67" s="26"/>
      <c r="E67" s="26"/>
      <c r="F67" s="26"/>
      <c r="G67" s="26"/>
      <c r="H67" s="26"/>
    </row>
    <row r="68" spans="1:8" x14ac:dyDescent="0.2">
      <c r="A68" s="26"/>
      <c r="B68" s="26"/>
      <c r="C68" s="26"/>
      <c r="D68" s="26"/>
      <c r="E68" s="26"/>
      <c r="F68" s="26"/>
      <c r="G68" s="26"/>
      <c r="H68" s="26"/>
    </row>
    <row r="69" spans="1:8" x14ac:dyDescent="0.2">
      <c r="A69" s="26"/>
      <c r="B69" s="26"/>
      <c r="C69" s="26"/>
      <c r="D69" s="26"/>
      <c r="E69" s="26"/>
      <c r="F69" s="26"/>
      <c r="G69" s="26"/>
      <c r="H69" s="26"/>
    </row>
    <row r="70" spans="1:8" x14ac:dyDescent="0.2">
      <c r="A70" s="26"/>
      <c r="B70" s="26"/>
      <c r="C70" s="26"/>
      <c r="D70" s="26"/>
      <c r="E70" s="26"/>
      <c r="F70" s="26"/>
      <c r="G70" s="26"/>
      <c r="H70" s="26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zoomScale="115" zoomScaleNormal="115" workbookViewId="0">
      <selection activeCell="G26" sqref="G26"/>
    </sheetView>
  </sheetViews>
  <sheetFormatPr baseColWidth="10" defaultRowHeight="15" x14ac:dyDescent="0.25"/>
  <cols>
    <col min="1" max="4" width="15.7109375" style="74" customWidth="1"/>
    <col min="7" max="7" width="23.42578125" bestFit="1" customWidth="1"/>
    <col min="8" max="8" width="22.42578125" bestFit="1" customWidth="1"/>
  </cols>
  <sheetData>
    <row r="4" spans="1:10" x14ac:dyDescent="0.25">
      <c r="A4" s="110" t="s">
        <v>95</v>
      </c>
      <c r="B4" s="75"/>
      <c r="C4" s="75"/>
      <c r="D4" s="75"/>
    </row>
    <row r="5" spans="1:10" x14ac:dyDescent="0.25">
      <c r="A5" s="109" t="s">
        <v>41</v>
      </c>
      <c r="B5" s="75"/>
      <c r="C5" s="75"/>
      <c r="D5" s="75"/>
    </row>
    <row r="9" spans="1:10" x14ac:dyDescent="0.25">
      <c r="A9" s="203" t="s">
        <v>42</v>
      </c>
      <c r="B9" s="203"/>
      <c r="C9" s="203"/>
      <c r="D9" s="203"/>
    </row>
    <row r="10" spans="1:10" x14ac:dyDescent="0.25">
      <c r="A10" s="204" t="s">
        <v>94</v>
      </c>
      <c r="B10" s="204"/>
      <c r="C10" s="204"/>
      <c r="D10" s="204"/>
    </row>
    <row r="11" spans="1:10" x14ac:dyDescent="0.25">
      <c r="A11" s="76" t="s">
        <v>43</v>
      </c>
      <c r="B11" s="77" t="s">
        <v>44</v>
      </c>
      <c r="C11" s="76"/>
      <c r="D11" s="76"/>
      <c r="G11" t="s">
        <v>83</v>
      </c>
      <c r="H11" t="s">
        <v>84</v>
      </c>
      <c r="J11" t="s">
        <v>85</v>
      </c>
    </row>
    <row r="12" spans="1:10" x14ac:dyDescent="0.25">
      <c r="A12" s="78" t="s">
        <v>47</v>
      </c>
      <c r="B12" s="79">
        <v>46.5</v>
      </c>
      <c r="C12" s="79"/>
      <c r="D12" s="79"/>
      <c r="G12" s="7"/>
      <c r="H12" s="7"/>
      <c r="J12" t="s">
        <v>86</v>
      </c>
    </row>
    <row r="13" spans="1:10" x14ac:dyDescent="0.25">
      <c r="A13" s="78" t="s">
        <v>48</v>
      </c>
      <c r="B13" s="79">
        <v>30.5</v>
      </c>
      <c r="C13" s="79"/>
      <c r="D13" s="79"/>
      <c r="G13" s="7"/>
      <c r="H13" s="7"/>
      <c r="J13" t="s">
        <v>88</v>
      </c>
    </row>
    <row r="14" spans="1:10" x14ac:dyDescent="0.25">
      <c r="A14" s="78" t="s">
        <v>49</v>
      </c>
      <c r="B14" s="79">
        <v>28.5</v>
      </c>
      <c r="C14" s="79"/>
      <c r="D14" s="79"/>
      <c r="G14" s="7"/>
      <c r="H14" s="7"/>
    </row>
    <row r="15" spans="1:10" x14ac:dyDescent="0.25">
      <c r="A15" s="78" t="s">
        <v>50</v>
      </c>
      <c r="B15" s="79">
        <v>22</v>
      </c>
      <c r="C15" s="79"/>
      <c r="D15" s="79"/>
      <c r="G15" s="7"/>
      <c r="H15" s="7"/>
    </row>
    <row r="16" spans="1:10" x14ac:dyDescent="0.25">
      <c r="A16" s="78" t="s">
        <v>51</v>
      </c>
      <c r="B16" s="79">
        <v>18</v>
      </c>
      <c r="C16" s="79"/>
      <c r="D16" s="79"/>
      <c r="G16" s="7"/>
      <c r="H16" s="7"/>
    </row>
    <row r="17" spans="1:8" x14ac:dyDescent="0.25">
      <c r="A17" s="78" t="s">
        <v>52</v>
      </c>
      <c r="B17" s="79">
        <v>16</v>
      </c>
      <c r="C17" s="79"/>
      <c r="D17" s="79"/>
      <c r="G17" s="7"/>
      <c r="H17" s="7"/>
    </row>
    <row r="18" spans="1:8" x14ac:dyDescent="0.25">
      <c r="A18" s="78"/>
      <c r="B18" s="79"/>
      <c r="C18" s="79"/>
      <c r="D18" s="79"/>
      <c r="G18" s="7"/>
      <c r="H18" s="7"/>
    </row>
    <row r="19" spans="1:8" x14ac:dyDescent="0.25">
      <c r="A19" s="76" t="s">
        <v>43</v>
      </c>
      <c r="B19" s="76" t="s">
        <v>45</v>
      </c>
      <c r="C19" s="79"/>
      <c r="D19" s="79"/>
      <c r="G19" s="7"/>
      <c r="H19" s="7"/>
    </row>
    <row r="20" spans="1:8" x14ac:dyDescent="0.25">
      <c r="A20" s="78" t="s">
        <v>47</v>
      </c>
      <c r="B20" s="79">
        <v>8092</v>
      </c>
      <c r="C20" s="79"/>
      <c r="D20" s="79"/>
      <c r="G20" s="7"/>
      <c r="H20" s="7"/>
    </row>
    <row r="21" spans="1:8" x14ac:dyDescent="0.25">
      <c r="A21" s="78" t="s">
        <v>48</v>
      </c>
      <c r="B21" s="79">
        <v>5318</v>
      </c>
      <c r="C21" s="79"/>
      <c r="D21" s="79"/>
      <c r="G21" s="7"/>
      <c r="H21" s="7"/>
    </row>
    <row r="22" spans="1:8" x14ac:dyDescent="0.25">
      <c r="A22" s="78" t="s">
        <v>49</v>
      </c>
      <c r="B22" s="79">
        <v>4969</v>
      </c>
      <c r="C22" s="79"/>
      <c r="D22" s="79"/>
      <c r="G22" s="7"/>
      <c r="H22" s="7"/>
    </row>
    <row r="23" spans="1:8" x14ac:dyDescent="0.25">
      <c r="A23" s="78" t="s">
        <v>50</v>
      </c>
      <c r="B23" s="79">
        <v>3787</v>
      </c>
      <c r="C23" s="79"/>
      <c r="D23" s="79"/>
      <c r="G23" s="7"/>
      <c r="H23" s="7"/>
    </row>
    <row r="24" spans="1:8" x14ac:dyDescent="0.25">
      <c r="A24" s="78" t="s">
        <v>51</v>
      </c>
      <c r="B24" s="79">
        <v>3109</v>
      </c>
      <c r="C24" s="79"/>
      <c r="D24" s="79"/>
      <c r="G24" s="7"/>
      <c r="H24" s="7"/>
    </row>
    <row r="25" spans="1:8" x14ac:dyDescent="0.25">
      <c r="A25" s="78" t="s">
        <v>52</v>
      </c>
      <c r="B25" s="79">
        <v>2771</v>
      </c>
      <c r="C25" s="79"/>
      <c r="D25" s="79"/>
      <c r="G25" s="7"/>
      <c r="H25" s="7"/>
    </row>
    <row r="26" spans="1:8" x14ac:dyDescent="0.25">
      <c r="A26" s="78"/>
      <c r="B26" s="79"/>
      <c r="C26" s="79"/>
      <c r="D26" s="79"/>
      <c r="G26" s="7"/>
      <c r="H26" s="7"/>
    </row>
    <row r="27" spans="1:8" x14ac:dyDescent="0.25">
      <c r="A27" s="76" t="s">
        <v>43</v>
      </c>
      <c r="B27" s="76" t="s">
        <v>46</v>
      </c>
      <c r="C27" s="79"/>
      <c r="D27" s="79"/>
      <c r="G27" s="7"/>
      <c r="H27" s="7"/>
    </row>
    <row r="28" spans="1:8" x14ac:dyDescent="0.25">
      <c r="A28" s="78" t="s">
        <v>47</v>
      </c>
      <c r="B28" s="79">
        <v>97102</v>
      </c>
      <c r="C28" s="79"/>
      <c r="D28" s="79"/>
      <c r="G28" s="7"/>
      <c r="H28" s="7"/>
    </row>
    <row r="29" spans="1:8" x14ac:dyDescent="0.25">
      <c r="A29" s="78" t="s">
        <v>48</v>
      </c>
      <c r="B29" s="79">
        <v>63818</v>
      </c>
      <c r="C29" s="79"/>
      <c r="D29" s="79"/>
      <c r="G29" s="7"/>
      <c r="H29" s="7"/>
    </row>
    <row r="30" spans="1:8" x14ac:dyDescent="0.25">
      <c r="A30" s="78" t="s">
        <v>49</v>
      </c>
      <c r="B30" s="79">
        <v>59633</v>
      </c>
      <c r="C30" s="79"/>
      <c r="D30" s="79"/>
      <c r="G30" s="7"/>
      <c r="H30" s="7"/>
    </row>
    <row r="31" spans="1:8" x14ac:dyDescent="0.25">
      <c r="A31" s="78" t="s">
        <v>50</v>
      </c>
      <c r="B31" s="79">
        <v>45445</v>
      </c>
      <c r="C31" s="79"/>
      <c r="D31" s="79"/>
      <c r="G31" s="7"/>
      <c r="H31" s="7"/>
    </row>
    <row r="32" spans="1:8" x14ac:dyDescent="0.25">
      <c r="A32" s="78" t="s">
        <v>51</v>
      </c>
      <c r="B32" s="79">
        <v>37314</v>
      </c>
      <c r="C32" s="79"/>
      <c r="D32" s="79"/>
      <c r="G32" s="7"/>
      <c r="H32" s="7"/>
    </row>
    <row r="33" spans="1:8" x14ac:dyDescent="0.25">
      <c r="A33" s="78" t="s">
        <v>52</v>
      </c>
      <c r="B33" s="79">
        <v>33257</v>
      </c>
      <c r="C33" s="79"/>
      <c r="D33" s="79"/>
      <c r="G33" s="7"/>
      <c r="H33" s="7"/>
    </row>
    <row r="34" spans="1:8" x14ac:dyDescent="0.25">
      <c r="A34" s="78"/>
      <c r="B34" s="79"/>
      <c r="C34" s="79"/>
      <c r="D34" s="79"/>
      <c r="G34" s="7"/>
      <c r="H34" s="7"/>
    </row>
    <row r="35" spans="1:8" x14ac:dyDescent="0.25">
      <c r="A35" s="80"/>
      <c r="B35" s="80"/>
      <c r="C35" s="81"/>
      <c r="D35" s="81"/>
      <c r="G35" s="7"/>
      <c r="H35" s="7"/>
    </row>
    <row r="36" spans="1:8" x14ac:dyDescent="0.25">
      <c r="A36" s="204" t="s">
        <v>53</v>
      </c>
      <c r="B36" s="204"/>
      <c r="C36" s="204"/>
      <c r="D36" s="204"/>
      <c r="G36" s="7"/>
      <c r="H36" s="7"/>
    </row>
    <row r="37" spans="1:8" x14ac:dyDescent="0.25">
      <c r="A37" s="76" t="s">
        <v>43</v>
      </c>
      <c r="B37" s="77" t="s">
        <v>44</v>
      </c>
      <c r="C37" s="76"/>
      <c r="D37" s="76"/>
      <c r="G37" s="7"/>
      <c r="H37" s="7"/>
    </row>
    <row r="38" spans="1:8" x14ac:dyDescent="0.25">
      <c r="A38" s="78" t="s">
        <v>47</v>
      </c>
      <c r="B38" s="79">
        <v>52.5</v>
      </c>
      <c r="C38" s="79"/>
      <c r="D38" s="79"/>
      <c r="G38" s="7"/>
      <c r="H38" s="7"/>
    </row>
    <row r="39" spans="1:8" x14ac:dyDescent="0.25">
      <c r="A39" s="78" t="s">
        <v>48</v>
      </c>
      <c r="B39" s="79">
        <v>34.5</v>
      </c>
      <c r="C39" s="79"/>
      <c r="D39" s="79"/>
      <c r="G39" s="7"/>
      <c r="H39" s="7"/>
    </row>
    <row r="40" spans="1:8" x14ac:dyDescent="0.25">
      <c r="A40" s="78" t="s">
        <v>49</v>
      </c>
      <c r="B40" s="79">
        <v>32</v>
      </c>
      <c r="C40" s="79"/>
      <c r="D40" s="79"/>
      <c r="G40" s="7"/>
      <c r="H40" s="7"/>
    </row>
    <row r="41" spans="1:8" x14ac:dyDescent="0.25">
      <c r="A41" s="78" t="s">
        <v>50</v>
      </c>
      <c r="B41" s="79">
        <v>24.5</v>
      </c>
      <c r="C41" s="79"/>
      <c r="D41" s="79"/>
      <c r="G41" s="7"/>
      <c r="H41" s="7"/>
    </row>
    <row r="42" spans="1:8" x14ac:dyDescent="0.25">
      <c r="A42" s="78" t="s">
        <v>51</v>
      </c>
      <c r="B42" s="79">
        <v>20</v>
      </c>
      <c r="C42" s="79"/>
      <c r="D42" s="79"/>
      <c r="G42" s="7"/>
      <c r="H42" s="7"/>
    </row>
    <row r="43" spans="1:8" x14ac:dyDescent="0.25">
      <c r="A43" s="78" t="s">
        <v>52</v>
      </c>
      <c r="B43" s="79">
        <v>18</v>
      </c>
      <c r="C43" s="79"/>
      <c r="D43" s="79"/>
      <c r="G43" s="7"/>
      <c r="H43" s="7"/>
    </row>
    <row r="45" spans="1:8" x14ac:dyDescent="0.25">
      <c r="A45" s="76" t="s">
        <v>43</v>
      </c>
      <c r="B45" s="76" t="s">
        <v>45</v>
      </c>
    </row>
    <row r="46" spans="1:8" x14ac:dyDescent="0.25">
      <c r="A46" s="78" t="s">
        <v>47</v>
      </c>
      <c r="B46" s="79">
        <v>9103</v>
      </c>
    </row>
    <row r="47" spans="1:8" x14ac:dyDescent="0.25">
      <c r="A47" s="78" t="s">
        <v>48</v>
      </c>
      <c r="B47" s="79">
        <v>5983</v>
      </c>
    </row>
    <row r="48" spans="1:8" x14ac:dyDescent="0.25">
      <c r="A48" s="78" t="s">
        <v>49</v>
      </c>
      <c r="B48" s="79">
        <v>5591</v>
      </c>
    </row>
    <row r="49" spans="1:2" x14ac:dyDescent="0.25">
      <c r="A49" s="78" t="s">
        <v>50</v>
      </c>
      <c r="B49" s="79">
        <v>4260</v>
      </c>
    </row>
    <row r="50" spans="1:2" x14ac:dyDescent="0.25">
      <c r="A50" s="78" t="s">
        <v>51</v>
      </c>
      <c r="B50" s="79">
        <v>3498</v>
      </c>
    </row>
    <row r="51" spans="1:2" x14ac:dyDescent="0.25">
      <c r="A51" s="78" t="s">
        <v>52</v>
      </c>
      <c r="B51" s="79">
        <v>3118</v>
      </c>
    </row>
    <row r="53" spans="1:2" x14ac:dyDescent="0.25">
      <c r="A53" s="76" t="s">
        <v>43</v>
      </c>
      <c r="B53" s="76" t="s">
        <v>46</v>
      </c>
    </row>
    <row r="54" spans="1:2" x14ac:dyDescent="0.25">
      <c r="A54" s="78" t="s">
        <v>47</v>
      </c>
      <c r="B54" s="79">
        <v>0</v>
      </c>
    </row>
    <row r="55" spans="1:2" x14ac:dyDescent="0.25">
      <c r="A55" s="78" t="s">
        <v>48</v>
      </c>
      <c r="B55" s="79">
        <v>0</v>
      </c>
    </row>
    <row r="56" spans="1:2" x14ac:dyDescent="0.25">
      <c r="A56" s="78" t="s">
        <v>49</v>
      </c>
      <c r="B56" s="79">
        <v>0</v>
      </c>
    </row>
    <row r="57" spans="1:2" x14ac:dyDescent="0.25">
      <c r="A57" s="78" t="s">
        <v>50</v>
      </c>
      <c r="B57" s="79">
        <v>0</v>
      </c>
    </row>
    <row r="58" spans="1:2" x14ac:dyDescent="0.25">
      <c r="A58" s="78" t="s">
        <v>51</v>
      </c>
      <c r="B58" s="79">
        <v>0</v>
      </c>
    </row>
    <row r="59" spans="1:2" x14ac:dyDescent="0.25">
      <c r="A59" s="78" t="s">
        <v>52</v>
      </c>
      <c r="B59" s="79">
        <v>0</v>
      </c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workbookViewId="0">
      <selection activeCell="A26" sqref="A26"/>
    </sheetView>
  </sheetViews>
  <sheetFormatPr baseColWidth="10" defaultRowHeight="12" x14ac:dyDescent="0.2"/>
  <cols>
    <col min="1" max="1" width="31.28515625" style="74" bestFit="1" customWidth="1"/>
    <col min="2" max="2" width="11.42578125" style="74"/>
    <col min="3" max="3" width="14" style="74" bestFit="1" customWidth="1"/>
    <col min="4" max="4" width="3.140625" style="74" bestFit="1" customWidth="1"/>
    <col min="5" max="5" width="57.7109375" style="74" customWidth="1"/>
    <col min="6" max="6" width="50.28515625" style="74" customWidth="1"/>
    <col min="7" max="7" width="30.140625" style="74" bestFit="1" customWidth="1"/>
    <col min="8" max="8" width="49.5703125" style="74" bestFit="1" customWidth="1"/>
    <col min="9" max="10" width="11.42578125" style="74"/>
    <col min="11" max="11" width="14.42578125" style="74" bestFit="1" customWidth="1"/>
    <col min="12" max="16384" width="11.42578125" style="74"/>
  </cols>
  <sheetData>
    <row r="1" spans="1:11" x14ac:dyDescent="0.2">
      <c r="A1" s="134" t="s">
        <v>10</v>
      </c>
      <c r="B1" s="135"/>
      <c r="C1" s="135" t="s">
        <v>23</v>
      </c>
      <c r="D1" s="135"/>
      <c r="E1" s="135" t="s">
        <v>63</v>
      </c>
      <c r="F1" s="136" t="s">
        <v>100</v>
      </c>
      <c r="G1" s="135" t="s">
        <v>66</v>
      </c>
    </row>
    <row r="2" spans="1:11" ht="48" customHeight="1" x14ac:dyDescent="0.2">
      <c r="A2" s="114" t="s">
        <v>11</v>
      </c>
      <c r="C2" s="74" t="s">
        <v>1</v>
      </c>
      <c r="D2" s="205" t="s">
        <v>106</v>
      </c>
      <c r="E2" s="113" t="s">
        <v>121</v>
      </c>
      <c r="F2" s="113" t="s">
        <v>101</v>
      </c>
      <c r="G2" s="116">
        <v>0.15</v>
      </c>
      <c r="H2" s="117" t="s">
        <v>64</v>
      </c>
      <c r="K2" s="118"/>
    </row>
    <row r="3" spans="1:11" ht="36" x14ac:dyDescent="0.2">
      <c r="A3" s="114" t="s">
        <v>12</v>
      </c>
      <c r="C3" s="74" t="s">
        <v>2</v>
      </c>
      <c r="D3" s="205"/>
      <c r="E3" s="113" t="s">
        <v>122</v>
      </c>
      <c r="F3" s="113" t="s">
        <v>102</v>
      </c>
      <c r="G3" s="119">
        <v>0.9</v>
      </c>
      <c r="H3" s="115" t="s">
        <v>67</v>
      </c>
      <c r="K3" s="118"/>
    </row>
    <row r="4" spans="1:11" ht="24" x14ac:dyDescent="0.2">
      <c r="A4" s="114" t="s">
        <v>13</v>
      </c>
      <c r="D4" s="205"/>
      <c r="E4" s="113" t="s">
        <v>97</v>
      </c>
      <c r="F4" s="113" t="s">
        <v>103</v>
      </c>
      <c r="G4" s="119"/>
      <c r="H4" s="115"/>
    </row>
    <row r="5" spans="1:11" x14ac:dyDescent="0.2">
      <c r="A5" s="114" t="s">
        <v>14</v>
      </c>
      <c r="D5" s="205"/>
      <c r="E5" s="113" t="s">
        <v>123</v>
      </c>
      <c r="F5" s="113" t="s">
        <v>104</v>
      </c>
      <c r="G5" s="80"/>
      <c r="H5" s="117"/>
    </row>
    <row r="6" spans="1:11" ht="24" x14ac:dyDescent="0.2">
      <c r="A6" s="114" t="s">
        <v>15</v>
      </c>
      <c r="D6" s="205"/>
      <c r="E6" s="113" t="s">
        <v>124</v>
      </c>
      <c r="F6" s="113" t="s">
        <v>105</v>
      </c>
      <c r="G6" s="80"/>
      <c r="H6" s="117"/>
    </row>
    <row r="7" spans="1:11" ht="36" x14ac:dyDescent="0.2">
      <c r="A7" s="114"/>
      <c r="D7" s="205"/>
      <c r="E7" s="113" t="s">
        <v>125</v>
      </c>
      <c r="G7" s="80"/>
    </row>
    <row r="8" spans="1:11" ht="24" x14ac:dyDescent="0.2">
      <c r="A8" s="114"/>
      <c r="D8" s="205"/>
      <c r="E8" s="113" t="s">
        <v>98</v>
      </c>
      <c r="G8" s="80"/>
    </row>
    <row r="9" spans="1:11" x14ac:dyDescent="0.2">
      <c r="D9" s="205"/>
      <c r="E9" s="113" t="s">
        <v>99</v>
      </c>
      <c r="G9" s="80"/>
    </row>
    <row r="10" spans="1:11" x14ac:dyDescent="0.2">
      <c r="D10" s="133"/>
      <c r="G10" s="80"/>
    </row>
    <row r="11" spans="1:11" x14ac:dyDescent="0.2">
      <c r="G11" s="80"/>
    </row>
    <row r="12" spans="1:11" x14ac:dyDescent="0.2">
      <c r="G12" s="80"/>
    </row>
    <row r="13" spans="1:11" x14ac:dyDescent="0.2">
      <c r="G13" s="80"/>
    </row>
    <row r="14" spans="1:11" x14ac:dyDescent="0.2">
      <c r="G14" s="80"/>
    </row>
    <row r="15" spans="1:11" x14ac:dyDescent="0.2">
      <c r="G15" s="80"/>
    </row>
    <row r="16" spans="1:11" x14ac:dyDescent="0.2">
      <c r="G16" s="80"/>
    </row>
    <row r="17" spans="1:7" x14ac:dyDescent="0.2">
      <c r="G17" s="80"/>
    </row>
    <row r="18" spans="1:7" x14ac:dyDescent="0.2">
      <c r="G18" s="80"/>
    </row>
    <row r="19" spans="1:7" ht="14.25" x14ac:dyDescent="0.2">
      <c r="A19" s="47" t="s">
        <v>127</v>
      </c>
      <c r="G19" s="80"/>
    </row>
    <row r="20" spans="1:7" ht="14.25" x14ac:dyDescent="0.2">
      <c r="A20" s="47" t="s">
        <v>128</v>
      </c>
      <c r="G20" s="80"/>
    </row>
    <row r="21" spans="1:7" x14ac:dyDescent="0.2">
      <c r="E21" s="120"/>
      <c r="G21" s="80"/>
    </row>
    <row r="22" spans="1:7" x14ac:dyDescent="0.2">
      <c r="A22" s="121"/>
      <c r="B22" s="121"/>
      <c r="C22" s="121"/>
      <c r="D22" s="121"/>
      <c r="F22" s="121"/>
      <c r="G22" s="122"/>
    </row>
    <row r="23" spans="1:7" x14ac:dyDescent="0.2">
      <c r="G23" s="80"/>
    </row>
    <row r="24" spans="1:7" x14ac:dyDescent="0.2">
      <c r="G24" s="80"/>
    </row>
    <row r="25" spans="1:7" x14ac:dyDescent="0.2">
      <c r="G25" s="80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mergeCells count="1">
    <mergeCell ref="D2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Sonstige Ausgaben</vt:lpstr>
      <vt:lpstr>Personalausgaben</vt:lpstr>
      <vt:lpstr>Einnahmen</vt:lpstr>
      <vt:lpstr>Grundlagen VKO</vt:lpstr>
      <vt:lpstr>Auswahllisten und NR</vt:lpstr>
      <vt:lpstr>Einnahmen!Druckbereich</vt:lpstr>
      <vt:lpstr>Gesamtübersicht!Druckbereich</vt:lpstr>
      <vt:lpstr>Personalausgaben!Druckbereich</vt:lpstr>
      <vt:lpstr>'Sonstige Ausgaben'!Druckbereich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2023-09-18T06:28:19Z</cp:lastPrinted>
  <dcterms:created xsi:type="dcterms:W3CDTF">2019-01-16T12:42:22Z</dcterms:created>
  <dcterms:modified xsi:type="dcterms:W3CDTF">2024-01-16T10:06:29Z</dcterms:modified>
</cp:coreProperties>
</file>