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269103\Austausch-269110\Technologieförderung\EFRE VI 2021-2027\___Technologie - FuE-WTT\FuE (Abschnitte 2-4 der RL)\"/>
    </mc:Choice>
  </mc:AlternateContent>
  <bookViews>
    <workbookView xWindow="0" yWindow="0" windowWidth="28800" windowHeight="11475" tabRatio="663"/>
  </bookViews>
  <sheets>
    <sheet name="allg. Projektangaben " sheetId="13" r:id="rId1"/>
    <sheet name="Personalausgaben-Kalkulation" sheetId="16" r:id="rId2"/>
    <sheet name="Personalausgaben-Arbeitspakete" sheetId="8" r:id="rId3"/>
    <sheet name="Personalausgaben - Balkenplan" sheetId="17" r:id="rId4"/>
    <sheet name="Patente-Schutzrechte" sheetId="10" r:id="rId5"/>
    <sheet name="Gesamtvorkalkulation" sheetId="3" r:id="rId6"/>
  </sheets>
  <externalReferences>
    <externalReference r:id="rId7"/>
  </externalReference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93500</definedName>
    <definedName name="_IDVTrackerID155_" hidden="1">329965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1</definedName>
    <definedName name="_IDVTrackerVersion155_" hidden="1">12</definedName>
    <definedName name="AP10Ende">'[1]Personalkosten - Arbeitspakete'!$L$144</definedName>
    <definedName name="AP10Start">'[1]Personalkosten - Arbeitspakete'!$I$144</definedName>
    <definedName name="AP11Ende">'[1]Personalkosten - Arbeitspakete'!$L$159</definedName>
    <definedName name="AP11Start">'[1]Personalkosten - Arbeitspakete'!$I$159</definedName>
    <definedName name="AP12Ende">'[1]Personalkosten - Arbeitspakete'!$L$174</definedName>
    <definedName name="AP12Start">'[1]Personalkosten - Arbeitspakete'!$I$174</definedName>
    <definedName name="AP13Ende">'[1]Personalkosten - Arbeitspakete'!$L$189</definedName>
    <definedName name="AP13Start">'[1]Personalkosten - Arbeitspakete'!$I$189</definedName>
    <definedName name="AP14Ende">'[1]Personalkosten - Arbeitspakete'!$L$204</definedName>
    <definedName name="AP14Start">'[1]Personalkosten - Arbeitspakete'!$I$204</definedName>
    <definedName name="AP15Ende">'[1]Personalkosten - Arbeitspakete'!$L$219</definedName>
    <definedName name="AP15Start">'[1]Personalkosten - Arbeitspakete'!$I$219</definedName>
    <definedName name="AP1Beginn">#REF!</definedName>
    <definedName name="AP1Ende">#REF!</definedName>
    <definedName name="AP1Start">'[1]Personalkosten - Arbeitspakete'!$I$7</definedName>
    <definedName name="AP2Ende">'[1]Personalkosten - Arbeitspakete'!$L$22</definedName>
    <definedName name="AP2Start">'[1]Personalkosten - Arbeitspakete'!$I$22</definedName>
    <definedName name="AP3Ende">'[1]Personalkosten - Arbeitspakete'!$L$37</definedName>
    <definedName name="AP3Start">'[1]Personalkosten - Arbeitspakete'!$I$37</definedName>
    <definedName name="AP4Ende">'[1]Personalkosten - Arbeitspakete'!$L$54</definedName>
    <definedName name="AP4Start">'[1]Personalkosten - Arbeitspakete'!$I$54</definedName>
    <definedName name="AP5Ende">'[1]Personalkosten - Arbeitspakete'!$L$69</definedName>
    <definedName name="AP5Start">'[1]Personalkosten - Arbeitspakete'!$I$69</definedName>
    <definedName name="AP6Ende">'[1]Personalkosten - Arbeitspakete'!$L$84</definedName>
    <definedName name="AP6Start">'[1]Personalkosten - Arbeitspakete'!$I$84</definedName>
    <definedName name="AP7Ende">'[1]Personalkosten - Arbeitspakete'!$L$99</definedName>
    <definedName name="AP7Start">'[1]Personalkosten - Arbeitspakete'!$I$99</definedName>
    <definedName name="AP8Ende">'[1]Personalkosten - Arbeitspakete'!$L$114</definedName>
    <definedName name="AP8Start">'[1]Personalkosten - Arbeitspakete'!$A$115</definedName>
    <definedName name="AP9Ende">'[1]Personalkosten - Arbeitspakete'!$L$129</definedName>
    <definedName name="AP9Start">'[1]Personalkosten - Arbeitspakete'!$I$129</definedName>
    <definedName name="Beginn">'allg. Projektangaben '!$B$8</definedName>
    <definedName name="BeginnAP1">'Personalausgaben-Arbeitspakete'!$I$15</definedName>
    <definedName name="BeginnAP10">'Personalausgaben-Arbeitspakete'!$I$89</definedName>
    <definedName name="BeginnAP11">'Personalausgaben-Arbeitspakete'!$I$96</definedName>
    <definedName name="BeginnAP12">'Personalausgaben-Arbeitspakete'!$I$110</definedName>
    <definedName name="BeginnAP13">'Personalausgaben-Arbeitspakete'!$I$117</definedName>
    <definedName name="BeginnAP14">'Personalausgaben-Arbeitspakete'!$I$124</definedName>
    <definedName name="BeginnAP15">'Personalausgaben-Arbeitspakete'!$I$131</definedName>
    <definedName name="BeginnAP2">'Personalausgaben-Arbeitspakete'!$I$22</definedName>
    <definedName name="BeginnAP3">'Personalausgaben-Arbeitspakete'!$I$29</definedName>
    <definedName name="BeginnAP4">'Personalausgaben-Arbeitspakete'!$I$39</definedName>
    <definedName name="BeginnAP5">'Personalausgaben-Arbeitspakete'!$I$46</definedName>
    <definedName name="BeginnAP6">'Personalausgaben-Arbeitspakete'!$I$53</definedName>
    <definedName name="BeginnAP7">'Personalausgaben-Arbeitspakete'!$I$60</definedName>
    <definedName name="BeginnAP8">'Personalausgaben-Arbeitspakete'!$I$75</definedName>
    <definedName name="BeginnAP9">'Personalausgaben-Arbeitspakete'!$I$82</definedName>
    <definedName name="_xlnm.Print_Area" localSheetId="5">Gesamtvorkalkulation!$A$1:$Q$54</definedName>
    <definedName name="_xlnm.Print_Area" localSheetId="4">'Patente-Schutzrechte'!$A$1:$E$58</definedName>
    <definedName name="_xlnm.Print_Area" localSheetId="1">'Personalausgaben-Kalkulation'!$A$1:$O$56</definedName>
    <definedName name="Ende">'allg. Projektangaben '!$F$8</definedName>
    <definedName name="EndeAP1">'Personalausgaben-Arbeitspakete'!$L$15</definedName>
    <definedName name="EndeAP10">'Personalausgaben-Arbeitspakete'!$L$89</definedName>
    <definedName name="EndeAP11">'Personalausgaben-Arbeitspakete'!$L$96</definedName>
    <definedName name="EndeAP12">'Personalausgaben-Arbeitspakete'!$L$110</definedName>
    <definedName name="EndeAP13">'Personalausgaben-Arbeitspakete'!$L$117</definedName>
    <definedName name="EndeAP14">'Personalausgaben-Arbeitspakete'!$L$124</definedName>
    <definedName name="EndeAP15">'Personalausgaben-Arbeitspakete'!$L$131</definedName>
    <definedName name="EndeAP2">'Personalausgaben-Arbeitspakete'!$L$22</definedName>
    <definedName name="EndeAP3">'Personalausgaben-Arbeitspakete'!$L$29</definedName>
    <definedName name="EndeAP4">'Personalausgaben-Arbeitspakete'!$L$39</definedName>
    <definedName name="EndeAP5">'Personalausgaben-Arbeitspakete'!$L$46</definedName>
    <definedName name="EndeAP6">'Personalausgaben-Arbeitspakete'!$L$53</definedName>
    <definedName name="EndeAP7">'Personalausgaben-Arbeitspakete'!$L$60</definedName>
    <definedName name="EndeAP8">'Personalausgaben-Arbeitspakete'!$L$75</definedName>
    <definedName name="EndeAP9">'Personalausgaben-Arbeitspakete'!$L$82</definedName>
    <definedName name="NameAP1">'Personalausgaben-Arbeitspakete'!$C$15</definedName>
    <definedName name="NameAP10">'Personalausgaben-Arbeitspakete'!$C$89</definedName>
    <definedName name="NameAP11">'Personalausgaben-Arbeitspakete'!$C$96</definedName>
    <definedName name="NameAP12">'Personalausgaben-Arbeitspakete'!$C$110</definedName>
    <definedName name="NameAP13">'Personalausgaben-Arbeitspakete'!$C$117</definedName>
    <definedName name="NameAP14">'Personalausgaben-Arbeitspakete'!$C$124</definedName>
    <definedName name="NameAP15">'Personalausgaben-Arbeitspakete'!$C$131</definedName>
    <definedName name="NameAP2">'Personalausgaben-Arbeitspakete'!$C$22</definedName>
    <definedName name="NameAP3">'Personalausgaben-Arbeitspakete'!$C$29</definedName>
    <definedName name="NameAP4">'Personalausgaben-Arbeitspakete'!$C$39</definedName>
    <definedName name="NameAP5">'Personalausgaben-Arbeitspakete'!$C$46</definedName>
    <definedName name="NameAP6">'Personalausgaben-Arbeitspakete'!$C$53</definedName>
    <definedName name="NameAP7">'Personalausgaben-Arbeitspakete'!$C$60</definedName>
    <definedName name="NameAP8">'Personalausgaben-Arbeitspakete'!$C$75</definedName>
    <definedName name="NameAP9">'Personalausgaben-Arbeitspakete'!$C$82</definedName>
    <definedName name="ProjektStart">'[1]Personalkosten - Kalk.ansatz'!$E$4</definedName>
  </definedNames>
  <calcPr calcId="162913"/>
</workbook>
</file>

<file path=xl/calcChain.xml><?xml version="1.0" encoding="utf-8"?>
<calcChain xmlns="http://schemas.openxmlformats.org/spreadsheetml/2006/main">
  <c r="J13" i="3" l="1"/>
  <c r="N29" i="16" l="1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AC149" i="17" l="1"/>
  <c r="AC111" i="17"/>
  <c r="AC69" i="17"/>
  <c r="AC34" i="17"/>
  <c r="AB149" i="17"/>
  <c r="AB111" i="17"/>
  <c r="AB69" i="17"/>
  <c r="AB34" i="17"/>
  <c r="AA149" i="17"/>
  <c r="AA111" i="17"/>
  <c r="AA69" i="17"/>
  <c r="AA34" i="17"/>
  <c r="Z149" i="17"/>
  <c r="Z111" i="17"/>
  <c r="Z69" i="17"/>
  <c r="Z34" i="17"/>
  <c r="Y149" i="17"/>
  <c r="Y111" i="17"/>
  <c r="Y69" i="17"/>
  <c r="Y34" i="17"/>
  <c r="Y132" i="17"/>
  <c r="Y94" i="17"/>
  <c r="AA132" i="17"/>
  <c r="AC52" i="17"/>
  <c r="Y17" i="17"/>
  <c r="Z94" i="17"/>
  <c r="AB132" i="17"/>
  <c r="AC132" i="17"/>
  <c r="AA17" i="17"/>
  <c r="AC94" i="17"/>
  <c r="AB17" i="17"/>
  <c r="Z52" i="17"/>
  <c r="Z132" i="17"/>
  <c r="AB94" i="17"/>
  <c r="Y52" i="17"/>
  <c r="AA52" i="17"/>
  <c r="AC17" i="17"/>
  <c r="AB52" i="17"/>
  <c r="AA94" i="17"/>
  <c r="Z17" i="17"/>
  <c r="C2" i="17" l="1"/>
  <c r="A2" i="17"/>
  <c r="A1" i="17"/>
  <c r="A16" i="16" l="1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15" i="16"/>
  <c r="X34" i="17"/>
  <c r="W34" i="17"/>
  <c r="V34" i="17"/>
  <c r="U34" i="17"/>
  <c r="T34" i="17"/>
  <c r="S34" i="17"/>
  <c r="R34" i="17"/>
  <c r="Q34" i="17"/>
  <c r="P34" i="17"/>
  <c r="O34" i="17"/>
  <c r="X69" i="17"/>
  <c r="W69" i="17"/>
  <c r="V69" i="17"/>
  <c r="U69" i="17"/>
  <c r="T69" i="17"/>
  <c r="S69" i="17"/>
  <c r="R69" i="17"/>
  <c r="Q69" i="17"/>
  <c r="P69" i="17"/>
  <c r="O69" i="17"/>
  <c r="X111" i="17"/>
  <c r="W111" i="17"/>
  <c r="V111" i="17"/>
  <c r="U111" i="17"/>
  <c r="T111" i="17"/>
  <c r="S111" i="17"/>
  <c r="R111" i="17"/>
  <c r="Q111" i="17"/>
  <c r="P111" i="17"/>
  <c r="O111" i="17"/>
  <c r="X149" i="17"/>
  <c r="W149" i="17"/>
  <c r="V149" i="17"/>
  <c r="U149" i="17"/>
  <c r="T149" i="17"/>
  <c r="S149" i="17"/>
  <c r="R149" i="17"/>
  <c r="Q149" i="17"/>
  <c r="P149" i="17"/>
  <c r="O149" i="17"/>
  <c r="E2" i="17"/>
  <c r="E1" i="17"/>
  <c r="R154" i="17"/>
  <c r="B147" i="17"/>
  <c r="A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X131" i="17"/>
  <c r="Y131" i="17" s="1"/>
  <c r="Z131" i="17" s="1"/>
  <c r="AA131" i="17" s="1"/>
  <c r="AB131" i="17" s="1"/>
  <c r="AC131" i="17" s="1"/>
  <c r="N131" i="17"/>
  <c r="N144" i="17" s="1"/>
  <c r="M131" i="17"/>
  <c r="M145" i="17" s="1"/>
  <c r="L131" i="17"/>
  <c r="L146" i="17" s="1"/>
  <c r="K131" i="17"/>
  <c r="K135" i="17" s="1"/>
  <c r="J131" i="17"/>
  <c r="J147" i="17" s="1"/>
  <c r="I131" i="17"/>
  <c r="I137" i="17" s="1"/>
  <c r="H131" i="17"/>
  <c r="H138" i="17" s="1"/>
  <c r="G131" i="17"/>
  <c r="G139" i="17" s="1"/>
  <c r="F131" i="17"/>
  <c r="F140" i="17" s="1"/>
  <c r="E131" i="17"/>
  <c r="E141" i="17" s="1"/>
  <c r="D131" i="17"/>
  <c r="D142" i="17" s="1"/>
  <c r="C131" i="17"/>
  <c r="C143" i="17" s="1"/>
  <c r="U128" i="17"/>
  <c r="R116" i="17"/>
  <c r="B109" i="17"/>
  <c r="A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X93" i="17"/>
  <c r="Y93" i="17" s="1"/>
  <c r="Z93" i="17" s="1"/>
  <c r="AA93" i="17" s="1"/>
  <c r="AB93" i="17" s="1"/>
  <c r="AC93" i="17" s="1"/>
  <c r="N93" i="17"/>
  <c r="N106" i="17" s="1"/>
  <c r="M93" i="17"/>
  <c r="M107" i="17" s="1"/>
  <c r="L93" i="17"/>
  <c r="L108" i="17" s="1"/>
  <c r="K93" i="17"/>
  <c r="K97" i="17" s="1"/>
  <c r="J93" i="17"/>
  <c r="J109" i="17" s="1"/>
  <c r="I93" i="17"/>
  <c r="I99" i="17" s="1"/>
  <c r="H93" i="17"/>
  <c r="H100" i="17" s="1"/>
  <c r="G93" i="17"/>
  <c r="G101" i="17" s="1"/>
  <c r="F93" i="17"/>
  <c r="F102" i="17" s="1"/>
  <c r="E93" i="17"/>
  <c r="E103" i="17" s="1"/>
  <c r="D93" i="17"/>
  <c r="D104" i="17" s="1"/>
  <c r="C93" i="17"/>
  <c r="C105" i="17" s="1"/>
  <c r="U90" i="17"/>
  <c r="R74" i="17"/>
  <c r="B67" i="17"/>
  <c r="A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X51" i="17"/>
  <c r="Y51" i="17" s="1"/>
  <c r="Z51" i="17" s="1"/>
  <c r="AA51" i="17" s="1"/>
  <c r="AB51" i="17" s="1"/>
  <c r="AC51" i="17" s="1"/>
  <c r="N51" i="17"/>
  <c r="N64" i="17" s="1"/>
  <c r="M51" i="17"/>
  <c r="M65" i="17" s="1"/>
  <c r="L51" i="17"/>
  <c r="L66" i="17" s="1"/>
  <c r="K51" i="17"/>
  <c r="K55" i="17" s="1"/>
  <c r="J51" i="17"/>
  <c r="J56" i="17" s="1"/>
  <c r="I51" i="17"/>
  <c r="I57" i="17" s="1"/>
  <c r="H51" i="17"/>
  <c r="H58" i="17" s="1"/>
  <c r="G51" i="17"/>
  <c r="G59" i="17" s="1"/>
  <c r="F51" i="17"/>
  <c r="F60" i="17" s="1"/>
  <c r="E51" i="17"/>
  <c r="E61" i="17" s="1"/>
  <c r="D51" i="17"/>
  <c r="D62" i="17" s="1"/>
  <c r="C51" i="17"/>
  <c r="C63" i="17" s="1"/>
  <c r="U48" i="17"/>
  <c r="R39" i="17"/>
  <c r="B32" i="17"/>
  <c r="A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X16" i="17"/>
  <c r="Y16" i="17" s="1"/>
  <c r="Z16" i="17" s="1"/>
  <c r="AA16" i="17" s="1"/>
  <c r="AB16" i="17" s="1"/>
  <c r="AC16" i="17" s="1"/>
  <c r="N16" i="17"/>
  <c r="N29" i="17" s="1"/>
  <c r="M16" i="17"/>
  <c r="M30" i="17" s="1"/>
  <c r="L16" i="17"/>
  <c r="L31" i="17" s="1"/>
  <c r="K16" i="17"/>
  <c r="K20" i="17" s="1"/>
  <c r="J16" i="17"/>
  <c r="J67" i="17" s="1"/>
  <c r="I16" i="17"/>
  <c r="I22" i="17" s="1"/>
  <c r="H16" i="17"/>
  <c r="H23" i="17" s="1"/>
  <c r="G16" i="17"/>
  <c r="G24" i="17" s="1"/>
  <c r="F16" i="17"/>
  <c r="F25" i="17" s="1"/>
  <c r="E16" i="17"/>
  <c r="E26" i="17" s="1"/>
  <c r="D16" i="17"/>
  <c r="D27" i="17" s="1"/>
  <c r="C16" i="17"/>
  <c r="C28" i="17" s="1"/>
  <c r="U13" i="17"/>
  <c r="C2" i="16"/>
  <c r="A2" i="16"/>
  <c r="C1" i="16"/>
  <c r="A1" i="16"/>
  <c r="J15" i="3"/>
  <c r="AC150" i="17"/>
  <c r="R52" i="17"/>
  <c r="O112" i="17"/>
  <c r="AC35" i="17"/>
  <c r="V35" i="17"/>
  <c r="T35" i="17"/>
  <c r="V112" i="17"/>
  <c r="R94" i="17"/>
  <c r="V150" i="17"/>
  <c r="V17" i="17"/>
  <c r="U150" i="17"/>
  <c r="W70" i="17"/>
  <c r="U52" i="17"/>
  <c r="W52" i="17"/>
  <c r="P17" i="17"/>
  <c r="S35" i="17"/>
  <c r="V132" i="17"/>
  <c r="Q112" i="17"/>
  <c r="P70" i="17"/>
  <c r="Q35" i="17"/>
  <c r="U94" i="17"/>
  <c r="W35" i="17"/>
  <c r="Z150" i="17"/>
  <c r="Q94" i="17"/>
  <c r="AA150" i="17"/>
  <c r="O52" i="17"/>
  <c r="AC112" i="17"/>
  <c r="Q150" i="17"/>
  <c r="S52" i="17"/>
  <c r="X17" i="17"/>
  <c r="T112" i="17"/>
  <c r="Q132" i="17"/>
  <c r="W17" i="17"/>
  <c r="V94" i="17"/>
  <c r="Z112" i="17"/>
  <c r="V52" i="17"/>
  <c r="W132" i="17"/>
  <c r="X112" i="17"/>
  <c r="U70" i="17"/>
  <c r="U17" i="17"/>
  <c r="P94" i="17"/>
  <c r="T132" i="17"/>
  <c r="O150" i="17"/>
  <c r="O35" i="17"/>
  <c r="AB70" i="17"/>
  <c r="Y35" i="17"/>
  <c r="AA112" i="17"/>
  <c r="R35" i="17"/>
  <c r="Y150" i="17"/>
  <c r="V70" i="17"/>
  <c r="S150" i="17"/>
  <c r="X35" i="17"/>
  <c r="X52" i="17"/>
  <c r="R150" i="17"/>
  <c r="R70" i="17"/>
  <c r="P150" i="17"/>
  <c r="T150" i="17"/>
  <c r="Q52" i="17"/>
  <c r="U35" i="17"/>
  <c r="T17" i="17"/>
  <c r="P35" i="17"/>
  <c r="R17" i="17"/>
  <c r="W112" i="17"/>
  <c r="T70" i="17"/>
  <c r="S94" i="17"/>
  <c r="O17" i="17"/>
  <c r="S70" i="17"/>
  <c r="P52" i="17"/>
  <c r="O132" i="17"/>
  <c r="AC70" i="17"/>
  <c r="Y112" i="17"/>
  <c r="P132" i="17"/>
  <c r="X94" i="17"/>
  <c r="O94" i="17"/>
  <c r="O70" i="17"/>
  <c r="R132" i="17"/>
  <c r="T52" i="17"/>
  <c r="P112" i="17"/>
  <c r="S132" i="17"/>
  <c r="U112" i="17"/>
  <c r="T94" i="17"/>
  <c r="W150" i="17"/>
  <c r="AB112" i="17"/>
  <c r="AA70" i="17"/>
  <c r="AA35" i="17"/>
  <c r="Q17" i="17"/>
  <c r="W94" i="17"/>
  <c r="AB35" i="17"/>
  <c r="Y70" i="17"/>
  <c r="AB150" i="17"/>
  <c r="Q70" i="17"/>
  <c r="Z70" i="17"/>
  <c r="S112" i="17"/>
  <c r="S17" i="17"/>
  <c r="X132" i="17"/>
  <c r="X150" i="17"/>
  <c r="Z35" i="17"/>
  <c r="U132" i="17"/>
  <c r="R112" i="17"/>
  <c r="X70" i="17"/>
  <c r="Y151" i="17" l="1"/>
  <c r="Y113" i="17"/>
  <c r="Y36" i="17"/>
  <c r="Y71" i="17"/>
  <c r="Z113" i="17"/>
  <c r="Z36" i="17"/>
  <c r="Z71" i="17"/>
  <c r="Z151" i="17"/>
  <c r="AA36" i="17"/>
  <c r="AA71" i="17"/>
  <c r="AA151" i="17"/>
  <c r="AA113" i="17"/>
  <c r="AB36" i="17"/>
  <c r="AB71" i="17"/>
  <c r="AB151" i="17"/>
  <c r="AB113" i="17"/>
  <c r="AC113" i="17"/>
  <c r="AC151" i="17"/>
  <c r="AC36" i="17"/>
  <c r="AC71" i="17"/>
  <c r="O19" i="16"/>
  <c r="O20" i="16"/>
  <c r="O21" i="16"/>
  <c r="O22" i="16"/>
  <c r="O23" i="16"/>
  <c r="O24" i="16"/>
  <c r="O25" i="16"/>
  <c r="O27" i="16"/>
  <c r="O28" i="16"/>
  <c r="O29" i="16"/>
  <c r="O15" i="16"/>
  <c r="O16" i="16"/>
  <c r="O17" i="16"/>
  <c r="O18" i="16"/>
  <c r="O26" i="16"/>
  <c r="F61" i="17"/>
  <c r="K96" i="17"/>
  <c r="M54" i="17"/>
  <c r="I21" i="17"/>
  <c r="K21" i="17"/>
  <c r="E25" i="17"/>
  <c r="D28" i="17"/>
  <c r="G58" i="17"/>
  <c r="J61" i="17"/>
  <c r="K66" i="17"/>
  <c r="M96" i="17"/>
  <c r="H101" i="17"/>
  <c r="L135" i="17"/>
  <c r="F141" i="17"/>
  <c r="K147" i="17"/>
  <c r="G25" i="17"/>
  <c r="H28" i="17"/>
  <c r="C32" i="17"/>
  <c r="D55" i="17"/>
  <c r="I58" i="17"/>
  <c r="M66" i="17"/>
  <c r="M108" i="17"/>
  <c r="H22" i="17"/>
  <c r="K25" i="17"/>
  <c r="I32" i="17"/>
  <c r="J55" i="17"/>
  <c r="M58" i="17"/>
  <c r="C62" i="17"/>
  <c r="J97" i="17"/>
  <c r="G102" i="17"/>
  <c r="K136" i="17"/>
  <c r="E142" i="17"/>
  <c r="E19" i="17"/>
  <c r="J22" i="17"/>
  <c r="C29" i="17"/>
  <c r="K32" i="17"/>
  <c r="L55" i="17"/>
  <c r="E62" i="17"/>
  <c r="L97" i="17"/>
  <c r="K19" i="17"/>
  <c r="D26" i="17"/>
  <c r="G29" i="17"/>
  <c r="H59" i="17"/>
  <c r="I62" i="17"/>
  <c r="K67" i="17"/>
  <c r="F103" i="17"/>
  <c r="K109" i="17"/>
  <c r="J137" i="17"/>
  <c r="D143" i="17"/>
  <c r="M19" i="17"/>
  <c r="G23" i="17"/>
  <c r="F26" i="17"/>
  <c r="M29" i="17"/>
  <c r="C56" i="17"/>
  <c r="I98" i="17"/>
  <c r="I23" i="17"/>
  <c r="J26" i="17"/>
  <c r="I56" i="17"/>
  <c r="E60" i="17"/>
  <c r="D63" i="17"/>
  <c r="K98" i="17"/>
  <c r="E104" i="17"/>
  <c r="I138" i="17"/>
  <c r="C144" i="17"/>
  <c r="D20" i="17"/>
  <c r="M23" i="17"/>
  <c r="K56" i="17"/>
  <c r="G60" i="17"/>
  <c r="J20" i="17"/>
  <c r="C27" i="17"/>
  <c r="E31" i="17"/>
  <c r="K60" i="17"/>
  <c r="C64" i="17"/>
  <c r="J99" i="17"/>
  <c r="D105" i="17"/>
  <c r="H139" i="17"/>
  <c r="F24" i="17"/>
  <c r="E27" i="17"/>
  <c r="K31" i="17"/>
  <c r="E54" i="17"/>
  <c r="H57" i="17"/>
  <c r="M64" i="17"/>
  <c r="M146" i="17"/>
  <c r="C21" i="17"/>
  <c r="H24" i="17"/>
  <c r="I27" i="17"/>
  <c r="M31" i="17"/>
  <c r="K54" i="17"/>
  <c r="J57" i="17"/>
  <c r="D61" i="17"/>
  <c r="E96" i="17"/>
  <c r="I100" i="17"/>
  <c r="C106" i="17"/>
  <c r="M134" i="17"/>
  <c r="G140" i="17"/>
  <c r="O36" i="17"/>
  <c r="P36" i="17"/>
  <c r="Q36" i="17"/>
  <c r="R36" i="17"/>
  <c r="S36" i="17"/>
  <c r="T36" i="17"/>
  <c r="U36" i="17"/>
  <c r="V36" i="17"/>
  <c r="W36" i="17"/>
  <c r="X36" i="17"/>
  <c r="O71" i="17"/>
  <c r="P71" i="17"/>
  <c r="Q71" i="17"/>
  <c r="R71" i="17"/>
  <c r="S71" i="17"/>
  <c r="T71" i="17"/>
  <c r="U71" i="17"/>
  <c r="V71" i="17"/>
  <c r="W71" i="17"/>
  <c r="X71" i="17"/>
  <c r="O113" i="17"/>
  <c r="P113" i="17"/>
  <c r="S113" i="17"/>
  <c r="Q113" i="17"/>
  <c r="R113" i="17"/>
  <c r="T113" i="17"/>
  <c r="V113" i="17"/>
  <c r="U113" i="17"/>
  <c r="W113" i="17"/>
  <c r="X113" i="17"/>
  <c r="O151" i="17"/>
  <c r="P151" i="17"/>
  <c r="Q151" i="17"/>
  <c r="R151" i="17"/>
  <c r="S151" i="17"/>
  <c r="T151" i="17"/>
  <c r="U151" i="17"/>
  <c r="V151" i="17"/>
  <c r="W151" i="17"/>
  <c r="X151" i="17"/>
  <c r="N107" i="17"/>
  <c r="N145" i="17"/>
  <c r="C18" i="17"/>
  <c r="N19" i="17"/>
  <c r="M20" i="17"/>
  <c r="L21" i="17"/>
  <c r="K22" i="17"/>
  <c r="J23" i="17"/>
  <c r="I24" i="17"/>
  <c r="H25" i="17"/>
  <c r="G26" i="17"/>
  <c r="F27" i="17"/>
  <c r="E28" i="17"/>
  <c r="D29" i="17"/>
  <c r="C30" i="17"/>
  <c r="N31" i="17"/>
  <c r="L32" i="17"/>
  <c r="C53" i="17"/>
  <c r="N54" i="17"/>
  <c r="M55" i="17"/>
  <c r="L56" i="17"/>
  <c r="K57" i="17"/>
  <c r="J58" i="17"/>
  <c r="I59" i="17"/>
  <c r="H60" i="17"/>
  <c r="G61" i="17"/>
  <c r="F62" i="17"/>
  <c r="E63" i="17"/>
  <c r="D64" i="17"/>
  <c r="C65" i="17"/>
  <c r="N66" i="17"/>
  <c r="L67" i="17"/>
  <c r="C95" i="17"/>
  <c r="N96" i="17"/>
  <c r="M97" i="17"/>
  <c r="L98" i="17"/>
  <c r="K99" i="17"/>
  <c r="J100" i="17"/>
  <c r="I101" i="17"/>
  <c r="H102" i="17"/>
  <c r="G103" i="17"/>
  <c r="F104" i="17"/>
  <c r="E105" i="17"/>
  <c r="D106" i="17"/>
  <c r="C107" i="17"/>
  <c r="N108" i="17"/>
  <c r="L109" i="17"/>
  <c r="C133" i="17"/>
  <c r="N134" i="17"/>
  <c r="M135" i="17"/>
  <c r="L136" i="17"/>
  <c r="K137" i="17"/>
  <c r="J138" i="17"/>
  <c r="I139" i="17"/>
  <c r="H140" i="17"/>
  <c r="G141" i="17"/>
  <c r="F142" i="17"/>
  <c r="E143" i="17"/>
  <c r="D144" i="17"/>
  <c r="C145" i="17"/>
  <c r="N146" i="17"/>
  <c r="L147" i="17"/>
  <c r="L20" i="17"/>
  <c r="D18" i="17"/>
  <c r="C19" i="17"/>
  <c r="N20" i="17"/>
  <c r="M21" i="17"/>
  <c r="L22" i="17"/>
  <c r="K23" i="17"/>
  <c r="J24" i="17"/>
  <c r="I25" i="17"/>
  <c r="H26" i="17"/>
  <c r="G27" i="17"/>
  <c r="F28" i="17"/>
  <c r="E29" i="17"/>
  <c r="D30" i="17"/>
  <c r="C31" i="17"/>
  <c r="M32" i="17"/>
  <c r="D53" i="17"/>
  <c r="C54" i="17"/>
  <c r="N55" i="17"/>
  <c r="M56" i="17"/>
  <c r="L57" i="17"/>
  <c r="K58" i="17"/>
  <c r="J59" i="17"/>
  <c r="I60" i="17"/>
  <c r="H61" i="17"/>
  <c r="G62" i="17"/>
  <c r="F63" i="17"/>
  <c r="E64" i="17"/>
  <c r="D65" i="17"/>
  <c r="C66" i="17"/>
  <c r="M67" i="17"/>
  <c r="D95" i="17"/>
  <c r="C96" i="17"/>
  <c r="N97" i="17"/>
  <c r="M98" i="17"/>
  <c r="L99" i="17"/>
  <c r="K100" i="17"/>
  <c r="J101" i="17"/>
  <c r="I102" i="17"/>
  <c r="H103" i="17"/>
  <c r="G104" i="17"/>
  <c r="F105" i="17"/>
  <c r="E106" i="17"/>
  <c r="D107" i="17"/>
  <c r="C108" i="17"/>
  <c r="M109" i="17"/>
  <c r="D133" i="17"/>
  <c r="C134" i="17"/>
  <c r="N135" i="17"/>
  <c r="M136" i="17"/>
  <c r="L137" i="17"/>
  <c r="K138" i="17"/>
  <c r="J139" i="17"/>
  <c r="I140" i="17"/>
  <c r="H141" i="17"/>
  <c r="G142" i="17"/>
  <c r="F143" i="17"/>
  <c r="E144" i="17"/>
  <c r="D145" i="17"/>
  <c r="C146" i="17"/>
  <c r="M147" i="17"/>
  <c r="N53" i="17"/>
  <c r="N95" i="17"/>
  <c r="E18" i="17"/>
  <c r="D19" i="17"/>
  <c r="C20" i="17"/>
  <c r="N21" i="17"/>
  <c r="M22" i="17"/>
  <c r="L23" i="17"/>
  <c r="K24" i="17"/>
  <c r="J25" i="17"/>
  <c r="I26" i="17"/>
  <c r="H27" i="17"/>
  <c r="G28" i="17"/>
  <c r="F29" i="17"/>
  <c r="E30" i="17"/>
  <c r="D31" i="17"/>
  <c r="N32" i="17"/>
  <c r="E53" i="17"/>
  <c r="D54" i="17"/>
  <c r="C55" i="17"/>
  <c r="N56" i="17"/>
  <c r="M57" i="17"/>
  <c r="L58" i="17"/>
  <c r="K59" i="17"/>
  <c r="J60" i="17"/>
  <c r="I61" i="17"/>
  <c r="H62" i="17"/>
  <c r="G63" i="17"/>
  <c r="F64" i="17"/>
  <c r="E65" i="17"/>
  <c r="D66" i="17"/>
  <c r="N67" i="17"/>
  <c r="E95" i="17"/>
  <c r="D96" i="17"/>
  <c r="C97" i="17"/>
  <c r="N98" i="17"/>
  <c r="M99" i="17"/>
  <c r="L100" i="17"/>
  <c r="K101" i="17"/>
  <c r="J102" i="17"/>
  <c r="I103" i="17"/>
  <c r="H104" i="17"/>
  <c r="G105" i="17"/>
  <c r="F106" i="17"/>
  <c r="E107" i="17"/>
  <c r="D108" i="17"/>
  <c r="N109" i="17"/>
  <c r="E133" i="17"/>
  <c r="D134" i="17"/>
  <c r="C135" i="17"/>
  <c r="N136" i="17"/>
  <c r="M137" i="17"/>
  <c r="L138" i="17"/>
  <c r="K139" i="17"/>
  <c r="J140" i="17"/>
  <c r="I141" i="17"/>
  <c r="H142" i="17"/>
  <c r="G143" i="17"/>
  <c r="F144" i="17"/>
  <c r="E145" i="17"/>
  <c r="D146" i="17"/>
  <c r="N147" i="17"/>
  <c r="N30" i="17"/>
  <c r="F18" i="17"/>
  <c r="N57" i="17"/>
  <c r="L59" i="17"/>
  <c r="H63" i="17"/>
  <c r="G64" i="17"/>
  <c r="F65" i="17"/>
  <c r="E66" i="17"/>
  <c r="C67" i="17"/>
  <c r="F95" i="17"/>
  <c r="D97" i="17"/>
  <c r="C98" i="17"/>
  <c r="N99" i="17"/>
  <c r="M100" i="17"/>
  <c r="L101" i="17"/>
  <c r="K102" i="17"/>
  <c r="J103" i="17"/>
  <c r="I104" i="17"/>
  <c r="H105" i="17"/>
  <c r="G106" i="17"/>
  <c r="F107" i="17"/>
  <c r="E108" i="17"/>
  <c r="C109" i="17"/>
  <c r="F133" i="17"/>
  <c r="E134" i="17"/>
  <c r="D135" i="17"/>
  <c r="C136" i="17"/>
  <c r="N137" i="17"/>
  <c r="M138" i="17"/>
  <c r="L139" i="17"/>
  <c r="K140" i="17"/>
  <c r="J141" i="17"/>
  <c r="I142" i="17"/>
  <c r="H143" i="17"/>
  <c r="G144" i="17"/>
  <c r="F145" i="17"/>
  <c r="E146" i="17"/>
  <c r="C147" i="17"/>
  <c r="N18" i="17"/>
  <c r="F53" i="17"/>
  <c r="G18" i="17"/>
  <c r="F19" i="17"/>
  <c r="E20" i="17"/>
  <c r="D21" i="17"/>
  <c r="C22" i="17"/>
  <c r="N23" i="17"/>
  <c r="M24" i="17"/>
  <c r="L25" i="17"/>
  <c r="K26" i="17"/>
  <c r="J27" i="17"/>
  <c r="I28" i="17"/>
  <c r="H29" i="17"/>
  <c r="G30" i="17"/>
  <c r="F31" i="17"/>
  <c r="D32" i="17"/>
  <c r="G53" i="17"/>
  <c r="F54" i="17"/>
  <c r="E55" i="17"/>
  <c r="D56" i="17"/>
  <c r="C57" i="17"/>
  <c r="N58" i="17"/>
  <c r="M59" i="17"/>
  <c r="L60" i="17"/>
  <c r="K61" i="17"/>
  <c r="J62" i="17"/>
  <c r="I63" i="17"/>
  <c r="H64" i="17"/>
  <c r="G65" i="17"/>
  <c r="F66" i="17"/>
  <c r="D67" i="17"/>
  <c r="G95" i="17"/>
  <c r="F96" i="17"/>
  <c r="E97" i="17"/>
  <c r="D98" i="17"/>
  <c r="C99" i="17"/>
  <c r="N100" i="17"/>
  <c r="M101" i="17"/>
  <c r="L102" i="17"/>
  <c r="K103" i="17"/>
  <c r="J104" i="17"/>
  <c r="I105" i="17"/>
  <c r="H106" i="17"/>
  <c r="G107" i="17"/>
  <c r="F108" i="17"/>
  <c r="D109" i="17"/>
  <c r="G133" i="17"/>
  <c r="F134" i="17"/>
  <c r="E135" i="17"/>
  <c r="D136" i="17"/>
  <c r="C137" i="17"/>
  <c r="N138" i="17"/>
  <c r="M139" i="17"/>
  <c r="L140" i="17"/>
  <c r="K141" i="17"/>
  <c r="J142" i="17"/>
  <c r="I143" i="17"/>
  <c r="H144" i="17"/>
  <c r="G145" i="17"/>
  <c r="F146" i="17"/>
  <c r="D147" i="17"/>
  <c r="F30" i="17"/>
  <c r="H18" i="17"/>
  <c r="G19" i="17"/>
  <c r="F20" i="17"/>
  <c r="E21" i="17"/>
  <c r="D22" i="17"/>
  <c r="C23" i="17"/>
  <c r="N24" i="17"/>
  <c r="M25" i="17"/>
  <c r="L26" i="17"/>
  <c r="K27" i="17"/>
  <c r="J28" i="17"/>
  <c r="I29" i="17"/>
  <c r="H30" i="17"/>
  <c r="G31" i="17"/>
  <c r="E32" i="17"/>
  <c r="H53" i="17"/>
  <c r="G54" i="17"/>
  <c r="F55" i="17"/>
  <c r="E56" i="17"/>
  <c r="D57" i="17"/>
  <c r="C58" i="17"/>
  <c r="N59" i="17"/>
  <c r="M60" i="17"/>
  <c r="L61" i="17"/>
  <c r="K62" i="17"/>
  <c r="J63" i="17"/>
  <c r="I64" i="17"/>
  <c r="H65" i="17"/>
  <c r="G66" i="17"/>
  <c r="E67" i="17"/>
  <c r="H95" i="17"/>
  <c r="G96" i="17"/>
  <c r="F97" i="17"/>
  <c r="E98" i="17"/>
  <c r="D99" i="17"/>
  <c r="C100" i="17"/>
  <c r="N101" i="17"/>
  <c r="M102" i="17"/>
  <c r="L103" i="17"/>
  <c r="K104" i="17"/>
  <c r="J105" i="17"/>
  <c r="I106" i="17"/>
  <c r="H107" i="17"/>
  <c r="G108" i="17"/>
  <c r="E109" i="17"/>
  <c r="H133" i="17"/>
  <c r="G134" i="17"/>
  <c r="F135" i="17"/>
  <c r="E136" i="17"/>
  <c r="D137" i="17"/>
  <c r="C138" i="17"/>
  <c r="N139" i="17"/>
  <c r="M140" i="17"/>
  <c r="L141" i="17"/>
  <c r="K142" i="17"/>
  <c r="J143" i="17"/>
  <c r="I144" i="17"/>
  <c r="H145" i="17"/>
  <c r="G146" i="17"/>
  <c r="E147" i="17"/>
  <c r="N133" i="17"/>
  <c r="L24" i="17"/>
  <c r="I18" i="17"/>
  <c r="H19" i="17"/>
  <c r="G20" i="17"/>
  <c r="F21" i="17"/>
  <c r="E22" i="17"/>
  <c r="D23" i="17"/>
  <c r="C24" i="17"/>
  <c r="N25" i="17"/>
  <c r="M26" i="17"/>
  <c r="L27" i="17"/>
  <c r="K28" i="17"/>
  <c r="J29" i="17"/>
  <c r="I30" i="17"/>
  <c r="H31" i="17"/>
  <c r="F32" i="17"/>
  <c r="I53" i="17"/>
  <c r="H54" i="17"/>
  <c r="G55" i="17"/>
  <c r="F56" i="17"/>
  <c r="E57" i="17"/>
  <c r="D58" i="17"/>
  <c r="C59" i="17"/>
  <c r="N60" i="17"/>
  <c r="M61" i="17"/>
  <c r="L62" i="17"/>
  <c r="K63" i="17"/>
  <c r="J64" i="17"/>
  <c r="I65" i="17"/>
  <c r="H66" i="17"/>
  <c r="F67" i="17"/>
  <c r="I95" i="17"/>
  <c r="H96" i="17"/>
  <c r="G97" i="17"/>
  <c r="F98" i="17"/>
  <c r="E99" i="17"/>
  <c r="D100" i="17"/>
  <c r="C101" i="17"/>
  <c r="N102" i="17"/>
  <c r="M103" i="17"/>
  <c r="L104" i="17"/>
  <c r="K105" i="17"/>
  <c r="J106" i="17"/>
  <c r="I107" i="17"/>
  <c r="H108" i="17"/>
  <c r="F109" i="17"/>
  <c r="I133" i="17"/>
  <c r="H134" i="17"/>
  <c r="G135" i="17"/>
  <c r="F136" i="17"/>
  <c r="E137" i="17"/>
  <c r="D138" i="17"/>
  <c r="C139" i="17"/>
  <c r="N140" i="17"/>
  <c r="M141" i="17"/>
  <c r="L142" i="17"/>
  <c r="K143" i="17"/>
  <c r="J144" i="17"/>
  <c r="I145" i="17"/>
  <c r="H146" i="17"/>
  <c r="F147" i="17"/>
  <c r="N65" i="17"/>
  <c r="J18" i="17"/>
  <c r="I19" i="17"/>
  <c r="H20" i="17"/>
  <c r="G21" i="17"/>
  <c r="F22" i="17"/>
  <c r="E23" i="17"/>
  <c r="D24" i="17"/>
  <c r="C25" i="17"/>
  <c r="N26" i="17"/>
  <c r="M27" i="17"/>
  <c r="L28" i="17"/>
  <c r="K29" i="17"/>
  <c r="J30" i="17"/>
  <c r="I31" i="17"/>
  <c r="G32" i="17"/>
  <c r="J53" i="17"/>
  <c r="I54" i="17"/>
  <c r="H55" i="17"/>
  <c r="G56" i="17"/>
  <c r="F57" i="17"/>
  <c r="E58" i="17"/>
  <c r="D59" i="17"/>
  <c r="C60" i="17"/>
  <c r="N61" i="17"/>
  <c r="M62" i="17"/>
  <c r="L63" i="17"/>
  <c r="K64" i="17"/>
  <c r="J65" i="17"/>
  <c r="I66" i="17"/>
  <c r="G67" i="17"/>
  <c r="J95" i="17"/>
  <c r="I96" i="17"/>
  <c r="H97" i="17"/>
  <c r="G98" i="17"/>
  <c r="F99" i="17"/>
  <c r="E100" i="17"/>
  <c r="D101" i="17"/>
  <c r="C102" i="17"/>
  <c r="N103" i="17"/>
  <c r="M104" i="17"/>
  <c r="L105" i="17"/>
  <c r="K106" i="17"/>
  <c r="J107" i="17"/>
  <c r="I108" i="17"/>
  <c r="G109" i="17"/>
  <c r="J133" i="17"/>
  <c r="I134" i="17"/>
  <c r="H135" i="17"/>
  <c r="G136" i="17"/>
  <c r="F137" i="17"/>
  <c r="E138" i="17"/>
  <c r="D139" i="17"/>
  <c r="C140" i="17"/>
  <c r="N141" i="17"/>
  <c r="M142" i="17"/>
  <c r="L143" i="17"/>
  <c r="K144" i="17"/>
  <c r="J145" i="17"/>
  <c r="I146" i="17"/>
  <c r="G147" i="17"/>
  <c r="L18" i="17"/>
  <c r="N22" i="17"/>
  <c r="K18" i="17"/>
  <c r="J19" i="17"/>
  <c r="I20" i="17"/>
  <c r="H21" i="17"/>
  <c r="G22" i="17"/>
  <c r="F23" i="17"/>
  <c r="E24" i="17"/>
  <c r="D25" i="17"/>
  <c r="C26" i="17"/>
  <c r="N27" i="17"/>
  <c r="M28" i="17"/>
  <c r="L29" i="17"/>
  <c r="K30" i="17"/>
  <c r="J31" i="17"/>
  <c r="H32" i="17"/>
  <c r="K53" i="17"/>
  <c r="J54" i="17"/>
  <c r="I55" i="17"/>
  <c r="H56" i="17"/>
  <c r="G57" i="17"/>
  <c r="F58" i="17"/>
  <c r="E59" i="17"/>
  <c r="D60" i="17"/>
  <c r="C61" i="17"/>
  <c r="N62" i="17"/>
  <c r="M63" i="17"/>
  <c r="L64" i="17"/>
  <c r="K65" i="17"/>
  <c r="J66" i="17"/>
  <c r="H67" i="17"/>
  <c r="K95" i="17"/>
  <c r="J96" i="17"/>
  <c r="I97" i="17"/>
  <c r="H98" i="17"/>
  <c r="G99" i="17"/>
  <c r="F100" i="17"/>
  <c r="E101" i="17"/>
  <c r="D102" i="17"/>
  <c r="C103" i="17"/>
  <c r="N104" i="17"/>
  <c r="M105" i="17"/>
  <c r="L106" i="17"/>
  <c r="K107" i="17"/>
  <c r="J108" i="17"/>
  <c r="H109" i="17"/>
  <c r="K133" i="17"/>
  <c r="J134" i="17"/>
  <c r="I135" i="17"/>
  <c r="H136" i="17"/>
  <c r="G137" i="17"/>
  <c r="F138" i="17"/>
  <c r="E139" i="17"/>
  <c r="D140" i="17"/>
  <c r="C141" i="17"/>
  <c r="N142" i="17"/>
  <c r="M143" i="17"/>
  <c r="L144" i="17"/>
  <c r="K145" i="17"/>
  <c r="J146" i="17"/>
  <c r="H147" i="17"/>
  <c r="L30" i="17"/>
  <c r="L53" i="17"/>
  <c r="F59" i="17"/>
  <c r="N63" i="17"/>
  <c r="L65" i="17"/>
  <c r="I67" i="17"/>
  <c r="L95" i="17"/>
  <c r="H99" i="17"/>
  <c r="G100" i="17"/>
  <c r="F101" i="17"/>
  <c r="E102" i="17"/>
  <c r="D103" i="17"/>
  <c r="C104" i="17"/>
  <c r="N105" i="17"/>
  <c r="M106" i="17"/>
  <c r="L107" i="17"/>
  <c r="K108" i="17"/>
  <c r="I109" i="17"/>
  <c r="L133" i="17"/>
  <c r="K134" i="17"/>
  <c r="J135" i="17"/>
  <c r="I136" i="17"/>
  <c r="H137" i="17"/>
  <c r="G138" i="17"/>
  <c r="F139" i="17"/>
  <c r="E140" i="17"/>
  <c r="D141" i="17"/>
  <c r="C142" i="17"/>
  <c r="N143" i="17"/>
  <c r="M144" i="17"/>
  <c r="L145" i="17"/>
  <c r="K146" i="17"/>
  <c r="I147" i="17"/>
  <c r="N28" i="17"/>
  <c r="M18" i="17"/>
  <c r="L19" i="17"/>
  <c r="J21" i="17"/>
  <c r="J32" i="17"/>
  <c r="M53" i="17"/>
  <c r="L54" i="17"/>
  <c r="M95" i="17"/>
  <c r="L96" i="17"/>
  <c r="J98" i="17"/>
  <c r="M133" i="17"/>
  <c r="L134" i="17"/>
  <c r="J136" i="17"/>
  <c r="O31" i="16" l="1"/>
  <c r="T153" i="17"/>
  <c r="T115" i="17"/>
  <c r="T73" i="17"/>
  <c r="T38" i="17"/>
  <c r="E2" i="3" l="1"/>
  <c r="E1" i="3"/>
  <c r="A2" i="3"/>
  <c r="A1" i="3"/>
  <c r="A4" i="10"/>
  <c r="A2" i="10"/>
  <c r="A3" i="10"/>
  <c r="A1" i="10"/>
  <c r="A4" i="8"/>
  <c r="A2" i="8"/>
  <c r="A3" i="8"/>
  <c r="A1" i="8"/>
  <c r="E53" i="3" l="1"/>
  <c r="E51" i="3" s="1"/>
  <c r="H25" i="3"/>
  <c r="H22" i="3"/>
  <c r="H23" i="3"/>
  <c r="G48" i="3"/>
  <c r="G34" i="3"/>
  <c r="G35" i="3" s="1"/>
  <c r="G36" i="3" s="1"/>
  <c r="M28" i="3"/>
  <c r="I28" i="3"/>
  <c r="H24" i="3"/>
  <c r="E41" i="3"/>
  <c r="E39" i="3" s="1"/>
  <c r="C33" i="10"/>
  <c r="C34" i="10" s="1"/>
  <c r="D29" i="10"/>
  <c r="C35" i="10" l="1"/>
  <c r="D34" i="10"/>
  <c r="H49" i="3" s="1"/>
  <c r="D33" i="10"/>
  <c r="H48" i="3"/>
  <c r="H34" i="3"/>
  <c r="H35" i="3" s="1"/>
  <c r="H36" i="3" s="1"/>
  <c r="D35" i="10" l="1"/>
  <c r="J49" i="3" s="1"/>
  <c r="C36" i="10"/>
  <c r="D36" i="10" s="1"/>
  <c r="L49" i="3" s="1"/>
  <c r="G49" i="3"/>
  <c r="J48" i="3"/>
  <c r="J34" i="3"/>
  <c r="J35" i="3" s="1"/>
  <c r="J36" i="3" s="1"/>
  <c r="G53" i="3" l="1"/>
  <c r="D37" i="10"/>
  <c r="L48" i="3"/>
  <c r="M49" i="3"/>
  <c r="P49" i="3" s="1"/>
  <c r="L34" i="3"/>
  <c r="L35" i="3" l="1"/>
  <c r="M35" i="3" s="1"/>
  <c r="G51" i="3"/>
  <c r="H53" i="3"/>
  <c r="L36" i="3" l="1"/>
  <c r="M36" i="3" s="1"/>
  <c r="H51" i="3"/>
  <c r="J53" i="3"/>
  <c r="G37" i="3"/>
  <c r="H37" i="3"/>
  <c r="J37" i="3"/>
  <c r="J51" i="3" l="1"/>
  <c r="L53" i="3"/>
  <c r="L51" i="3" s="1"/>
  <c r="M51" i="3" s="1"/>
  <c r="P51" i="3" s="1"/>
  <c r="G41" i="3"/>
  <c r="H41" i="3" s="1"/>
  <c r="H39" i="3" s="1"/>
  <c r="L37" i="3"/>
  <c r="M37" i="3"/>
  <c r="P36" i="3" s="1"/>
  <c r="M53" i="3" l="1"/>
  <c r="P53" i="3" s="1"/>
  <c r="G39" i="3"/>
  <c r="J41" i="3"/>
  <c r="J39" i="3" s="1"/>
  <c r="P37" i="3"/>
  <c r="P35" i="3"/>
  <c r="L41" i="3" l="1"/>
  <c r="M41" i="3" s="1"/>
  <c r="P41" i="3" s="1"/>
  <c r="L39" i="3" l="1"/>
  <c r="M39" i="3" s="1"/>
  <c r="P39" i="3" s="1"/>
</calcChain>
</file>

<file path=xl/sharedStrings.xml><?xml version="1.0" encoding="utf-8"?>
<sst xmlns="http://schemas.openxmlformats.org/spreadsheetml/2006/main" count="287" uniqueCount="149">
  <si>
    <t xml:space="preserve">Erläuterungen zu Einzelpositionen der Vorkalkulation </t>
  </si>
  <si>
    <t>Lfd.</t>
  </si>
  <si>
    <t>Nr.</t>
  </si>
  <si>
    <t>EUR</t>
  </si>
  <si>
    <t xml:space="preserve"> - Die Vorkalkulation zum Vorhaben erfolgt auf Basis von MannMonaten (MM).</t>
  </si>
  <si>
    <t>Arbeits- und Zeitplanung nach Arbeitspaketen</t>
  </si>
  <si>
    <t>Arbeitspaket</t>
  </si>
  <si>
    <t>Kurztitel</t>
  </si>
  <si>
    <t>Beschreibung der Arbeitsinhalte (Forschungs- und Entwicklungsleistungen)</t>
  </si>
  <si>
    <t>Verwenden Sie bitte für jedes Jahr ein gesondertes Blatt</t>
  </si>
  <si>
    <t>Jahr</t>
  </si>
  <si>
    <t>Arbeitspakete</t>
  </si>
  <si>
    <t>Balkenplan (Monate)</t>
  </si>
  <si>
    <t xml:space="preserve">Nr. </t>
  </si>
  <si>
    <t>Gesamtsumme für das Jahr:</t>
  </si>
  <si>
    <t>Gesamt</t>
  </si>
  <si>
    <t xml:space="preserve"> - Bei Vorsteuerabzugsberechtigung ist ohne Umsatzsteuer zu kalkulieren.</t>
  </si>
  <si>
    <t>Auftragnehmer</t>
  </si>
  <si>
    <t>zum</t>
  </si>
  <si>
    <t>Auftragssumme</t>
  </si>
  <si>
    <t>Jahr der In-</t>
  </si>
  <si>
    <t>anspruchnahme</t>
  </si>
  <si>
    <t xml:space="preserve">Summe:    </t>
  </si>
  <si>
    <t xml:space="preserve"> - Ggf. kann ein Vergleichsangebot angefordert werden.</t>
  </si>
  <si>
    <t>%</t>
  </si>
  <si>
    <t xml:space="preserve">Bearbeitungszeitraum                                           von                                    bis </t>
  </si>
  <si>
    <t xml:space="preserve"> - Als Personalausgaben dürfen nur die direkt für das Vorhaben geleisteten und durch Zeitaufschreibungen erfassten Stunden (produktive Stunden) abgerechnet werden, und zwar nicht</t>
  </si>
  <si>
    <t>Personalausgaben</t>
  </si>
  <si>
    <t>1.</t>
  </si>
  <si>
    <t>2.</t>
  </si>
  <si>
    <t>3.</t>
  </si>
  <si>
    <t>Ermittlung der Quote durch Ankreuzen!</t>
  </si>
  <si>
    <t xml:space="preserve">Beantragter Bewilligungszeitraum (Tag/Monat/Jahr) von: </t>
  </si>
  <si>
    <t xml:space="preserve">bis: </t>
  </si>
  <si>
    <t>(Zuschuss)</t>
  </si>
  <si>
    <t xml:space="preserve">Förderung bis zu  </t>
  </si>
  <si>
    <t>davon Eigenmittel / Fremdmittel</t>
  </si>
  <si>
    <t>Berechnungsgrundlage der  Zuwendung</t>
  </si>
  <si>
    <t xml:space="preserve">   keine produktiven Stunden im Sinne der Richtlinie.</t>
  </si>
  <si>
    <t xml:space="preserve">   und reduziert sich anteilig, sofern eine Geschäftsführer-/Inhabertätigkeit in mehreren Unternehmen gleichzeitig besteht.</t>
  </si>
  <si>
    <t xml:space="preserve">   nommen werden.</t>
  </si>
  <si>
    <t>Ausgaben für die Anmeldung von Patent- und anderen
gewerblichen Schutzrechten</t>
  </si>
  <si>
    <t xml:space="preserve"> - Ausgaben für die Anmeldung von Patent- und anderen gewerblichen Schutzrechten sind nur an fachkundige und leistungsfähige</t>
  </si>
  <si>
    <t xml:space="preserve">   Anbieter nach wettbewerblichen Gesichtspunkten zu wirtschaftlichen Bedingungen zu vergeben.</t>
  </si>
  <si>
    <t xml:space="preserve"> - Beschreiben Sie für jede Ausgabe für die Anmeldung von Patent- und anderen gewerblichen Schutzrechten die Aufgabenstellung, </t>
  </si>
  <si>
    <t xml:space="preserve">   den Leistungsumfang bzw. die Arbeitspakete und begründen Sie die Durchführung.</t>
  </si>
  <si>
    <t xml:space="preserve"> - Bei allen Ausgaben für die Anmeldung von Patent- und anderen gewerblichen Schutzrechten ist ein spezifisches Angebot </t>
  </si>
  <si>
    <t xml:space="preserve">   (Kalkulation und Inhalt) vorzulegen. Dieses dient ausschließlich der Verifizierung der oben getätigten Angaben und entbindet nicht </t>
  </si>
  <si>
    <t xml:space="preserve">   von den einzuhaltenden Vergabevorschriften gem. Ziffer 3 ANBest-P.</t>
  </si>
  <si>
    <r>
      <t xml:space="preserve">Unternehmen
oder 
Einrichtung für Forschung und Wissensverbreitung
</t>
    </r>
    <r>
      <rPr>
        <b/>
        <sz val="9"/>
        <rFont val="Arial"/>
        <family val="2"/>
      </rPr>
      <t>mit Ausübung 
wirtschaftlicher Tätigkeiten</t>
    </r>
  </si>
  <si>
    <t>klein</t>
  </si>
  <si>
    <t>zwischen Unternehmen, von denen mindest eines ein KMU ist</t>
  </si>
  <si>
    <t>mittel</t>
  </si>
  <si>
    <t>für Vorhaben, das von Unternehmen aus mindestens zwei Mitgliedsstaaten durchgeführt wird</t>
  </si>
  <si>
    <t>groß</t>
  </si>
  <si>
    <t>für Vorhaben, das von Unternehmen aus einem  Mitgliedsstaat und einer Vertragspartei des EWR-Abkommens durchgeführt wird</t>
  </si>
  <si>
    <r>
      <t xml:space="preserve">Einrichtung für Forschung und Wissensverbreitung </t>
    </r>
    <r>
      <rPr>
        <b/>
        <sz val="9"/>
        <rFont val="Arial"/>
        <family val="2"/>
      </rPr>
      <t>ohne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Ausübung wirtschaftlicher Tätigkeiten</t>
    </r>
  </si>
  <si>
    <t>für Vorhaben, das zwischen einem Unternehmen und einer oder mehrerer Einrichtungen für Forschung und Wissensverbreitung durchgeführt wird</t>
  </si>
  <si>
    <t>Ergebnisver-
breitungs-
zuschlag</t>
  </si>
  <si>
    <t>Ergebnisse des Vorhabnens finden durch Konferenzen, Veröffentlichung, Open-Access-Repositorien oder durch gebührenfreie Software bzw. Open-Source-Software weite Verbreitung</t>
  </si>
  <si>
    <t>Patent- und andere gewerbliche Schutzrechte</t>
  </si>
  <si>
    <t>Summe über die
Gesamtlaufzeit
in EUR</t>
  </si>
  <si>
    <t>Anteile</t>
  </si>
  <si>
    <t>davon Zuwendung
(Zuschuss)</t>
  </si>
  <si>
    <t>max. Zuschuss:
EUR 25.000,00</t>
  </si>
  <si>
    <t xml:space="preserve">Gliedern Sie bitte das Vorhaben in getrennte Arbeitspakete auf. Benennen Sie das betreffende Arbeitspaket und beschreiben Sie die Arbeitsinhalte (Forschungs- und Entwicklungsleistungen). Ggf. kann eine ausführlichere und fachlich konkretere Beschreibung angefordert werden. </t>
  </si>
  <si>
    <t>Prozess- und Organisationsinnovation</t>
  </si>
  <si>
    <r>
      <t xml:space="preserve">max. Zuschuss:
EUR 500.000,00
</t>
    </r>
    <r>
      <rPr>
        <b/>
        <sz val="7"/>
        <color indexed="10"/>
        <rFont val="Arial"/>
        <family val="2"/>
      </rPr>
      <t>(über Fördertatbestände kumuliert)</t>
    </r>
  </si>
  <si>
    <t>Gesamtvorkalkulation und Berechnung der Zuwendung</t>
  </si>
  <si>
    <t>wirksame Zusammenarbeit</t>
  </si>
  <si>
    <t>Bitte die grau hinterlegten Felder durch Ankreuzen befüllen!</t>
  </si>
  <si>
    <t>Gesamtausgaben
Summe 1. - 2.</t>
  </si>
  <si>
    <t>getrennte Kalkulationen je Fördertatbestand!</t>
  </si>
  <si>
    <t>für Vorhaben, das zwischen einem oder mehreren Unternehmen (mindestens ein KMU) und einer oder mehrerer Einrichtungen für Forschung und Wissensverbreitung durchgeführt wird</t>
  </si>
  <si>
    <t>industrielle Forschung
(Standardsatz)</t>
  </si>
  <si>
    <t xml:space="preserve"> experimentelle Entwicklung
(Standardsatz)</t>
  </si>
  <si>
    <t>Berechnungs- oder Übernahmefelder!</t>
  </si>
  <si>
    <t>Antragsteller:</t>
  </si>
  <si>
    <t>Kurztitel des Arbeitspaketes</t>
  </si>
  <si>
    <t>AUSGABEN- UND FINANZIERUNGSPLAN</t>
  </si>
  <si>
    <t>Bitte die grau hinterlegten Felder befüllen!</t>
  </si>
  <si>
    <t xml:space="preserve">Vorhabenzeitraum BEGINN </t>
  </si>
  <si>
    <t xml:space="preserve">Vorhabenzeitraum ENDE </t>
  </si>
  <si>
    <t>Titel des Vorhabens:</t>
  </si>
  <si>
    <t>lfd. Nr.</t>
  </si>
  <si>
    <t>Name des 
Mitarbeiters</t>
  </si>
  <si>
    <t>Vorname des 
Mitarbeiters</t>
  </si>
  <si>
    <t xml:space="preserve">Stellenbezeichnung/
Funktion im Vorhaben </t>
  </si>
  <si>
    <t>Qualitäts-stufe</t>
  </si>
  <si>
    <t>vereinbarte Wochen-arbeitszeit gem. Arbeits-vertrag</t>
  </si>
  <si>
    <t xml:space="preserve">kalkulierte  Gesamt-ausgaben </t>
  </si>
  <si>
    <t>SUMME</t>
  </si>
  <si>
    <t xml:space="preserve">kalkulierter zeitlicher Anteil im Vorhaben in MannMonaten (MM)
</t>
  </si>
  <si>
    <t>Qualitäts-stufen</t>
  </si>
  <si>
    <t>Euro pro Stunde</t>
  </si>
  <si>
    <t>Euro pro Monat</t>
  </si>
  <si>
    <t>Qualitätsstufen</t>
  </si>
  <si>
    <t>a)</t>
  </si>
  <si>
    <t>b)</t>
  </si>
  <si>
    <t>c)</t>
  </si>
  <si>
    <t>d)</t>
  </si>
  <si>
    <t>e)</t>
  </si>
  <si>
    <t>Pauschalwert gem. Zuwendungsrechts-ergänzungserlass in Abhängigkeit der verinbarten Wochenarbeitszeit, ggf. anteilig
(PW)</t>
  </si>
  <si>
    <t>Pauschalwert (PW) =</t>
  </si>
  <si>
    <t>Summe der MannMonate (MM) =</t>
  </si>
  <si>
    <t>kalkulierte Personalausgaben je Mitarbeiter (MMxPW) =</t>
  </si>
  <si>
    <r>
      <rPr>
        <sz val="10"/>
        <rFont val="Arial"/>
        <family val="2"/>
      </rPr>
      <t>Personalaufwand (MannMonate) je Mitarbeiter</t>
    </r>
    <r>
      <rPr>
        <sz val="8"/>
        <rFont val="Arial"/>
        <family val="2"/>
      </rPr>
      <t xml:space="preserve"> (lfd. Nr. aus Formblatt "Personalausgaben-Kalkulation")</t>
    </r>
  </si>
  <si>
    <t xml:space="preserve"> - Der geplante zeitliche Einsatz eines Geschäftsführers bzw. Inhabers am Projekt kann max. 1/3 seiner  Gesamtarbeitszeit pro Monat betragen (bei Unternehmen bis 5 Mitarbeiter max. 50%) </t>
  </si>
  <si>
    <t>Mitarbeiteranzahl im Unternehmen/ der Einrichtung</t>
  </si>
  <si>
    <t xml:space="preserve">Wenn 
Ja = x, sonst leer </t>
  </si>
  <si>
    <t>pro Monat 
in EUR</t>
  </si>
  <si>
    <t>in EUR</t>
  </si>
  <si>
    <t>Mit oder ohne Sozialver-sicherungs-anteil?</t>
  </si>
  <si>
    <t>Wenn mit = x, sonst leer</t>
  </si>
  <si>
    <t>Höhe des Sozialver-sicherungsanteils (Summe aus bestehenden Kranken-, Pflege-, Renten- oder Arbeitslosenver-sicherungen?</t>
  </si>
  <si>
    <t>Basis-Pauschalwert = Pauschalwert ohne Sozialver-sicherungsanteil</t>
  </si>
  <si>
    <t xml:space="preserve">Pauschalwert mit Sozialver-sicherungsanteil = Basis-Pauschalwert zzgl. Sozialver-sicherungsanteil max. </t>
  </si>
  <si>
    <t xml:space="preserve">   mehr als die Sollstunden (Arbeitstag x 8 Stunden) des jeweiligen Monats pro Mitarbeiter. Die Personalausgaben für Feiertage, Urlaub, Krankheit und sonstige bezahlte Fehlzeiten sind </t>
  </si>
  <si>
    <t xml:space="preserve"> - Nicht zuwendungsfähige Ausgaben sind evtl. angebotene Rabatte, Skonti oder Boni, auch dann, wenn sie nicht in Anspruch ge-</t>
  </si>
  <si>
    <t>Hinweise zum Formblatt:</t>
  </si>
  <si>
    <t>Kalkulation sozialversicherungspflichtiger Personalausgaben (inkl. Unternehmerlohn)</t>
  </si>
  <si>
    <t xml:space="preserve">nur Füllen, wenn es sich beim lfd. Mitarbeiter
um einen Inhaber ohne feste Entlohnung
oder einen angestellten Geschäftsführer handelt
</t>
  </si>
  <si>
    <t>nach Abschnitt 3
der Richtlinien</t>
  </si>
  <si>
    <t>nach Abschnitt 4
der Richtlinien</t>
  </si>
  <si>
    <t>der Gesamtausgaben nach Abschnitten 2 und 3 der Richtlinien</t>
  </si>
  <si>
    <t>der Gesamtausgaben nach Abschnitt 4 der Richtlinien</t>
  </si>
  <si>
    <r>
      <rPr>
        <b/>
        <sz val="12"/>
        <color indexed="10"/>
        <rFont val="Univers BQ"/>
      </rPr>
      <t>nur</t>
    </r>
    <r>
      <rPr>
        <b/>
        <sz val="10"/>
        <color indexed="10"/>
        <rFont val="Univers BQ"/>
      </rPr>
      <t xml:space="preserve"> </t>
    </r>
    <r>
      <rPr>
        <b/>
        <sz val="10"/>
        <rFont val="Univers BQ"/>
      </rPr>
      <t xml:space="preserve">für Unternehmen und Einrichtungen für Forschung und Wissensverbreitung
</t>
    </r>
    <r>
      <rPr>
        <b/>
        <u/>
        <sz val="10"/>
        <rFont val="Univers BQ"/>
      </rPr>
      <t>mit</t>
    </r>
    <r>
      <rPr>
        <b/>
        <sz val="10"/>
        <rFont val="Univers BQ"/>
      </rPr>
      <t xml:space="preserve"> Ausübung wirtschaftlicher Tätigkeiten nach Abschnitt 2 Ziffer 2.4 2. Absatz Buchstabe b) der Richtlinien</t>
    </r>
  </si>
  <si>
    <r>
      <rPr>
        <b/>
        <sz val="12"/>
        <color indexed="10"/>
        <rFont val="Univers BQ"/>
      </rPr>
      <t>nur</t>
    </r>
    <r>
      <rPr>
        <b/>
        <sz val="10"/>
        <color indexed="10"/>
        <rFont val="Univers BQ"/>
      </rPr>
      <t xml:space="preserve"> </t>
    </r>
    <r>
      <rPr>
        <b/>
        <sz val="10"/>
        <rFont val="Univers BQ"/>
      </rPr>
      <t xml:space="preserve">für Einrichtungen für Forschung und Wissensverbreitung </t>
    </r>
    <r>
      <rPr>
        <b/>
        <u/>
        <sz val="10"/>
        <rFont val="Univers BQ"/>
      </rPr>
      <t>mit</t>
    </r>
    <r>
      <rPr>
        <b/>
        <sz val="10"/>
        <rFont val="Univers BQ"/>
      </rPr>
      <t xml:space="preserve"> Ausübung </t>
    </r>
    <r>
      <rPr>
        <b/>
        <sz val="10"/>
        <color rgb="FFFF0000"/>
        <rFont val="Univers BQ"/>
      </rPr>
      <t>nicht</t>
    </r>
    <r>
      <rPr>
        <b/>
        <sz val="10"/>
        <rFont val="Univers BQ"/>
      </rPr>
      <t xml:space="preserve">wirtschaftlicher Tätigkeiten
i.V.m. Abschnitt 2 Ziffer 2.4 2. Absatz Buchstabe b) und Ziffer 1.5 Buchstaben c) und d) der Richtlinien </t>
    </r>
  </si>
  <si>
    <t>Erläuterung der beantragten Förderung gem.  antragsberechtigtem Zuwendungsempfänger der Abschnitte 2, 3 und 4 der Richtlinien</t>
  </si>
  <si>
    <t>Ermittlung der Gesamtausgaben nach Abschnitte 2 oder 3 der Richtlinie</t>
  </si>
  <si>
    <t>Ermittlung der Gesamtausgaben nach Abschnitt 4 der Richtlinie</t>
  </si>
  <si>
    <t>erstmalige Sicherung der Ergebnisse aus Projekten unter Abschnitt 2 der Richtlinien</t>
  </si>
  <si>
    <t>40% nach Abschnitt 2 / 3 Ziffer 6.4
bzw. 11.4 der Richtlinien</t>
  </si>
  <si>
    <t>nach Abschnitt 2 Ziffer 3 
2. Absatz Buchstabe a) i.V.m 
Ziffer 2.4 der Richtlinien</t>
  </si>
  <si>
    <t>nach Abschnitt 2 Ziffer 3 
2. Absatz Buchstabe b) i.V.m 
Ziffer 2.4 der Richtlinien</t>
  </si>
  <si>
    <t>Anzahl pro Kopf</t>
  </si>
  <si>
    <t>Hinweis zum Einfügen von weiteren Mitarbeitern/Zeilen:</t>
  </si>
  <si>
    <t>- die gesamte letzte unausgefüllte Tabellenblattzeile markieren (durch Drücken der linken Maustaste auf die Zeilen-Nr.) und</t>
  </si>
  <si>
    <t>- danach die Tastenkombination STRG und [+] und anschließend STRG und [U] drücken</t>
  </si>
  <si>
    <t>Balkenplan zu den Personalausgaben (MannMonats-Aufwand pro Mitarbeiter und Jahr)</t>
  </si>
  <si>
    <t>Geben Sie den Aufwand (max. 6 MM pro Arbeitspaket) an, der für die einzelnen Arbeitspakete vorgesehen ist, max. 10,66 MM pro Mitarbeiter im Jahr 
und auf 2-Nachkomma-Stellen pro Eintragungsfeld begrenzt.</t>
  </si>
  <si>
    <t>Liegt eine Tätigkeit in mehreren  Unternehmen als Inhaber oder Geschäftsführer vor?</t>
  </si>
  <si>
    <t>Anzahl der zu berücksich-tigenden Unternehmen</t>
  </si>
  <si>
    <t>Wenn Ja = x, sonst leer</t>
  </si>
  <si>
    <t>in Stk.</t>
  </si>
  <si>
    <t xml:space="preserve"> - Grundlage der Pauschalwerte bilden die Abschnitte 2 / 3 i.V.m. den Ziffern 6.4 / 11.4  der Richtlinien i.V.m. Abschnitt 2 Nr. 4.2 des Zuwendungsrechtsergänzungserlasses (RdErl. des MF vom 02.04.2024).</t>
  </si>
  <si>
    <t>Pauschalwerte mit Urlaubsabgeltung [Ziff. 4.2.2 Zuwendungsrechts-ergänzungserlasses (RdErl. des MF vom 02.04.2024)]</t>
  </si>
  <si>
    <t>Pauschalwerte für Inhaber ohne feste Entlohnung oder angestellten Geschäftsführer (Anlage 3 der FuE Richtlinien)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</si>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</sst>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0\ \ \ \ "/>
    <numFmt numFmtId="165" formatCode="mmm"/>
    <numFmt numFmtId="166" formatCode="#,##0.00\ [$EUR];\-#,##0.00\ [$EUR]"/>
    <numFmt numFmtId="167" formatCode="#,##0.00\ \ "/>
    <numFmt numFmtId="168" formatCode="#,##0.00_ ;\-#,##0.00\ "/>
  </numFmts>
  <fonts count="54">
    <font>
      <sz val="10"/>
      <name val="Arial"/>
    </font>
    <font>
      <sz val="10"/>
      <name val="Arial"/>
      <family val="2"/>
    </font>
    <font>
      <sz val="14"/>
      <name val="Univers BQ"/>
    </font>
    <font>
      <sz val="10"/>
      <name val="Helv"/>
    </font>
    <font>
      <sz val="10"/>
      <name val="Univers BQ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Univers BQ"/>
    </font>
    <font>
      <sz val="9"/>
      <name val="Univers BQ"/>
    </font>
    <font>
      <b/>
      <sz val="10"/>
      <name val="Univers BQ"/>
    </font>
    <font>
      <b/>
      <sz val="9"/>
      <name val="Univers BQ"/>
    </font>
    <font>
      <b/>
      <sz val="10"/>
      <name val="Arial"/>
      <family val="2"/>
    </font>
    <font>
      <b/>
      <i/>
      <u/>
      <sz val="9"/>
      <name val="Univers BQ"/>
    </font>
    <font>
      <b/>
      <i/>
      <sz val="9"/>
      <name val="Univers BQ"/>
    </font>
    <font>
      <sz val="8"/>
      <name val="Univers BQ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Univers BQ"/>
    </font>
    <font>
      <b/>
      <i/>
      <sz val="10"/>
      <name val="Univers BQ"/>
    </font>
    <font>
      <sz val="7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12"/>
      <color indexed="10"/>
      <name val="Univers BQ"/>
    </font>
    <font>
      <b/>
      <sz val="10"/>
      <color indexed="10"/>
      <name val="Univers BQ"/>
    </font>
    <font>
      <b/>
      <u/>
      <sz val="10"/>
      <name val="Univers BQ"/>
    </font>
    <font>
      <b/>
      <sz val="10"/>
      <color rgb="FFFF0000"/>
      <name val="Arial"/>
      <family val="2"/>
    </font>
    <font>
      <b/>
      <sz val="7"/>
      <color indexed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name val="Univers BQ"/>
    </font>
    <font>
      <sz val="12"/>
      <name val="Arial"/>
      <family val="2"/>
    </font>
    <font>
      <b/>
      <sz val="24"/>
      <name val="Univers BQ"/>
    </font>
    <font>
      <sz val="24"/>
      <name val="Arial"/>
      <family val="2"/>
    </font>
    <font>
      <b/>
      <sz val="10"/>
      <color rgb="FFFF0000"/>
      <name val="Univers BQ"/>
    </font>
    <font>
      <sz val="10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5"/>
      <name val="Arial"/>
      <family val="2"/>
    </font>
    <font>
      <sz val="16"/>
      <color theme="1"/>
      <name val="Arial"/>
      <family val="2"/>
    </font>
    <font>
      <sz val="9"/>
      <color theme="1"/>
      <name val="Arial"/>
      <family val="2"/>
    </font>
    <font>
      <b/>
      <u/>
      <sz val="11"/>
      <color rgb="FF558ED5"/>
      <name val="Calibri"/>
      <family val="2"/>
    </font>
    <font>
      <b/>
      <sz val="11"/>
      <color rgb="FF558ED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6D9F1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42" fillId="0" borderId="0" applyFont="0" applyFill="0" applyBorder="0" applyAlignment="0" applyProtection="0"/>
  </cellStyleXfs>
  <cellXfs count="428">
    <xf numFmtId="0" fontId="0" fillId="0" borderId="0" xfId="0"/>
    <xf numFmtId="0" fontId="0" fillId="0" borderId="0" xfId="0" applyBorder="1" applyProtection="1"/>
    <xf numFmtId="4" fontId="4" fillId="0" borderId="0" xfId="6" applyNumberFormat="1" applyFont="1" applyFill="1" applyBorder="1" applyAlignment="1" applyProtection="1">
      <alignment horizontal="center" vertical="center"/>
    </xf>
    <xf numFmtId="0" fontId="36" fillId="0" borderId="0" xfId="0" applyFont="1" applyProtection="1"/>
    <xf numFmtId="0" fontId="36" fillId="3" borderId="0" xfId="0" applyFont="1" applyFill="1" applyProtection="1"/>
    <xf numFmtId="0" fontId="19" fillId="5" borderId="37" xfId="0" applyFont="1" applyFill="1" applyBorder="1" applyAlignment="1" applyProtection="1">
      <alignment horizontal="center"/>
    </xf>
    <xf numFmtId="0" fontId="19" fillId="5" borderId="7" xfId="0" applyFont="1" applyFill="1" applyBorder="1" applyAlignment="1" applyProtection="1">
      <alignment horizontal="center"/>
    </xf>
    <xf numFmtId="0" fontId="19" fillId="5" borderId="38" xfId="0" applyFont="1" applyFill="1" applyBorder="1" applyAlignment="1" applyProtection="1">
      <alignment horizontal="center"/>
    </xf>
    <xf numFmtId="0" fontId="19" fillId="5" borderId="16" xfId="0" applyFont="1" applyFill="1" applyBorder="1" applyAlignment="1" applyProtection="1">
      <alignment horizontal="center"/>
    </xf>
    <xf numFmtId="0" fontId="19" fillId="5" borderId="10" xfId="0" applyFont="1" applyFill="1" applyBorder="1" applyAlignment="1" applyProtection="1">
      <alignment horizontal="center"/>
    </xf>
    <xf numFmtId="0" fontId="19" fillId="5" borderId="17" xfId="0" applyFont="1" applyFill="1" applyBorder="1" applyAlignment="1" applyProtection="1">
      <alignment horizontal="center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19" fillId="6" borderId="42" xfId="0" applyFont="1" applyFill="1" applyBorder="1" applyAlignment="1" applyProtection="1">
      <alignment horizontal="center"/>
    </xf>
    <xf numFmtId="0" fontId="19" fillId="6" borderId="43" xfId="0" applyFont="1" applyFill="1" applyBorder="1" applyAlignment="1" applyProtection="1">
      <alignment horizontal="center"/>
    </xf>
    <xf numFmtId="0" fontId="19" fillId="6" borderId="44" xfId="0" applyFont="1" applyFill="1" applyBorder="1" applyAlignment="1" applyProtection="1">
      <alignment horizontal="center"/>
    </xf>
    <xf numFmtId="0" fontId="19" fillId="6" borderId="16" xfId="0" applyFont="1" applyFill="1" applyBorder="1" applyAlignment="1" applyProtection="1">
      <alignment horizontal="center"/>
    </xf>
    <xf numFmtId="0" fontId="19" fillId="6" borderId="10" xfId="0" applyFont="1" applyFill="1" applyBorder="1" applyAlignment="1" applyProtection="1">
      <alignment horizontal="center"/>
    </xf>
    <xf numFmtId="0" fontId="19" fillId="6" borderId="17" xfId="0" applyFont="1" applyFill="1" applyBorder="1" applyAlignment="1" applyProtection="1">
      <alignment horizontal="center"/>
    </xf>
    <xf numFmtId="0" fontId="4" fillId="4" borderId="10" xfId="3" applyNumberFormat="1" applyFont="1" applyFill="1" applyBorder="1" applyAlignment="1" applyProtection="1">
      <alignment horizontal="left" vertical="center"/>
      <protection locked="0"/>
    </xf>
    <xf numFmtId="1" fontId="4" fillId="4" borderId="10" xfId="3" applyNumberFormat="1" applyFont="1" applyFill="1" applyBorder="1" applyAlignment="1" applyProtection="1">
      <alignment horizontal="center" vertical="center"/>
      <protection locked="0"/>
    </xf>
    <xf numFmtId="4" fontId="4" fillId="4" borderId="10" xfId="3" applyNumberFormat="1" applyFont="1" applyFill="1" applyBorder="1" applyAlignment="1" applyProtection="1">
      <alignment horizontal="right" vertical="center" indent="2"/>
      <protection locked="0"/>
    </xf>
    <xf numFmtId="1" fontId="4" fillId="4" borderId="10" xfId="5" applyNumberFormat="1" applyFont="1" applyFill="1" applyBorder="1" applyAlignment="1" applyProtection="1">
      <alignment horizontal="center" vertical="center"/>
      <protection locked="0"/>
    </xf>
    <xf numFmtId="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8" fillId="5" borderId="64" xfId="0" applyFont="1" applyFill="1" applyBorder="1" applyAlignment="1" applyProtection="1">
      <alignment vertical="center"/>
    </xf>
    <xf numFmtId="0" fontId="8" fillId="5" borderId="64" xfId="0" applyFont="1" applyFill="1" applyBorder="1" applyAlignment="1" applyProtection="1">
      <alignment horizontal="right" vertical="center" wrapText="1"/>
    </xf>
    <xf numFmtId="0" fontId="0" fillId="0" borderId="0" xfId="0" applyAlignment="1" applyProtection="1"/>
    <xf numFmtId="0" fontId="36" fillId="0" borderId="0" xfId="0" applyFont="1" applyBorder="1" applyProtection="1"/>
    <xf numFmtId="0" fontId="35" fillId="3" borderId="0" xfId="0" applyFont="1" applyFill="1" applyBorder="1" applyAlignment="1" applyProtection="1">
      <alignment horizontal="left"/>
    </xf>
    <xf numFmtId="0" fontId="44" fillId="0" borderId="0" xfId="0" applyFont="1" applyBorder="1" applyAlignment="1" applyProtection="1">
      <alignment vertical="center"/>
    </xf>
    <xf numFmtId="0" fontId="35" fillId="3" borderId="0" xfId="0" applyFont="1" applyFill="1" applyBorder="1" applyAlignment="1" applyProtection="1">
      <alignment horizontal="right"/>
    </xf>
    <xf numFmtId="0" fontId="36" fillId="3" borderId="0" xfId="0" applyFont="1" applyFill="1" applyBorder="1" applyAlignment="1" applyProtection="1"/>
    <xf numFmtId="0" fontId="35" fillId="5" borderId="64" xfId="0" applyFont="1" applyFill="1" applyBorder="1" applyAlignment="1" applyProtection="1">
      <alignment horizontal="left" vertical="top" wrapText="1"/>
    </xf>
    <xf numFmtId="0" fontId="35" fillId="5" borderId="64" xfId="0" applyFont="1" applyFill="1" applyBorder="1" applyAlignment="1" applyProtection="1">
      <alignment horizontal="center" vertical="top" wrapText="1"/>
    </xf>
    <xf numFmtId="0" fontId="35" fillId="5" borderId="65" xfId="0" applyFont="1" applyFill="1" applyBorder="1" applyAlignment="1" applyProtection="1">
      <alignment horizontal="center" vertical="top" wrapText="1"/>
    </xf>
    <xf numFmtId="0" fontId="35" fillId="5" borderId="67" xfId="0" applyFont="1" applyFill="1" applyBorder="1" applyAlignment="1" applyProtection="1">
      <alignment horizontal="center" vertical="top" wrapText="1"/>
    </xf>
    <xf numFmtId="0" fontId="46" fillId="0" borderId="0" xfId="0" applyFont="1" applyAlignment="1" applyProtection="1">
      <alignment vertical="top"/>
    </xf>
    <xf numFmtId="0" fontId="50" fillId="0" borderId="0" xfId="0" applyFont="1" applyAlignment="1" applyProtection="1">
      <alignment vertical="top"/>
    </xf>
    <xf numFmtId="0" fontId="35" fillId="5" borderId="67" xfId="0" applyFont="1" applyFill="1" applyBorder="1" applyAlignment="1" applyProtection="1">
      <alignment horizontal="left" vertical="top" wrapText="1"/>
    </xf>
    <xf numFmtId="0" fontId="19" fillId="5" borderId="81" xfId="0" applyFont="1" applyFill="1" applyBorder="1" applyAlignment="1" applyProtection="1">
      <alignment horizontal="center" vertical="center" wrapText="1"/>
    </xf>
    <xf numFmtId="0" fontId="19" fillId="5" borderId="64" xfId="0" applyFont="1" applyFill="1" applyBorder="1" applyAlignment="1" applyProtection="1">
      <alignment horizontal="center" vertical="center" wrapText="1"/>
    </xf>
    <xf numFmtId="0" fontId="19" fillId="5" borderId="65" xfId="0" applyFont="1" applyFill="1" applyBorder="1" applyAlignment="1" applyProtection="1">
      <alignment horizontal="center" vertical="center" wrapText="1"/>
    </xf>
    <xf numFmtId="0" fontId="19" fillId="5" borderId="82" xfId="0" applyFont="1" applyFill="1" applyBorder="1" applyAlignment="1" applyProtection="1">
      <alignment horizontal="center" vertical="center" wrapText="1"/>
    </xf>
    <xf numFmtId="0" fontId="19" fillId="5" borderId="67" xfId="0" applyFont="1" applyFill="1" applyBorder="1" applyAlignment="1" applyProtection="1">
      <alignment horizontal="center" vertical="center" wrapText="1"/>
    </xf>
    <xf numFmtId="0" fontId="46" fillId="0" borderId="0" xfId="0" applyFont="1" applyAlignment="1" applyProtection="1">
      <alignment horizontal="center" vertical="center"/>
    </xf>
    <xf numFmtId="1" fontId="46" fillId="5" borderId="67" xfId="0" applyNumberFormat="1" applyFont="1" applyFill="1" applyBorder="1" applyAlignment="1" applyProtection="1">
      <alignment horizontal="left"/>
    </xf>
    <xf numFmtId="168" fontId="19" fillId="5" borderId="64" xfId="8" applyNumberFormat="1" applyFont="1" applyFill="1" applyBorder="1" applyAlignment="1" applyProtection="1">
      <alignment horizontal="right"/>
    </xf>
    <xf numFmtId="0" fontId="46" fillId="0" borderId="0" xfId="0" applyFont="1" applyProtection="1"/>
    <xf numFmtId="43" fontId="46" fillId="3" borderId="64" xfId="8" applyNumberFormat="1" applyFont="1" applyFill="1" applyBorder="1" applyAlignment="1" applyProtection="1">
      <alignment horizontal="right"/>
    </xf>
    <xf numFmtId="43" fontId="46" fillId="3" borderId="64" xfId="8" applyFont="1" applyFill="1" applyBorder="1" applyAlignment="1" applyProtection="1">
      <alignment horizontal="right"/>
    </xf>
    <xf numFmtId="43" fontId="46" fillId="3" borderId="86" xfId="8" applyFont="1" applyFill="1" applyBorder="1" applyAlignment="1" applyProtection="1">
      <alignment horizontal="right"/>
    </xf>
    <xf numFmtId="43" fontId="19" fillId="3" borderId="64" xfId="8" applyNumberFormat="1" applyFont="1" applyFill="1" applyBorder="1" applyAlignment="1" applyProtection="1">
      <alignment horizontal="right"/>
    </xf>
    <xf numFmtId="0" fontId="0" fillId="0" borderId="0" xfId="0" applyProtection="1"/>
    <xf numFmtId="4" fontId="35" fillId="5" borderId="64" xfId="0" applyNumberFormat="1" applyFont="1" applyFill="1" applyBorder="1" applyAlignment="1" applyProtection="1">
      <alignment horizontal="right" vertical="center" wrapText="1"/>
    </xf>
    <xf numFmtId="4" fontId="13" fillId="6" borderId="0" xfId="0" applyNumberFormat="1" applyFont="1" applyFill="1" applyAlignment="1" applyProtection="1">
      <alignment vertical="center"/>
    </xf>
    <xf numFmtId="0" fontId="52" fillId="0" borderId="0" xfId="0" applyFont="1" applyAlignment="1" applyProtection="1">
      <alignment horizontal="left" vertical="center"/>
    </xf>
    <xf numFmtId="0" fontId="53" fillId="0" borderId="0" xfId="0" applyFont="1" applyAlignment="1" applyProtection="1">
      <alignment horizontal="left" vertical="center"/>
    </xf>
    <xf numFmtId="0" fontId="4" fillId="0" borderId="0" xfId="6" applyFont="1" applyProtection="1"/>
    <xf numFmtId="0" fontId="48" fillId="7" borderId="73" xfId="0" applyFont="1" applyFill="1" applyBorder="1" applyAlignment="1" applyProtection="1">
      <alignment vertical="center" wrapText="1"/>
    </xf>
    <xf numFmtId="0" fontId="48" fillId="7" borderId="71" xfId="0" applyFont="1" applyFill="1" applyBorder="1" applyAlignment="1" applyProtection="1">
      <alignment horizontal="center" vertical="center" wrapText="1"/>
    </xf>
    <xf numFmtId="0" fontId="48" fillId="0" borderId="73" xfId="0" applyFont="1" applyBorder="1" applyAlignment="1" applyProtection="1">
      <alignment horizontal="center" vertical="center" wrapText="1"/>
    </xf>
    <xf numFmtId="168" fontId="48" fillId="0" borderId="73" xfId="0" applyNumberFormat="1" applyFont="1" applyBorder="1" applyAlignment="1" applyProtection="1">
      <alignment horizontal="center" vertical="center" wrapText="1"/>
    </xf>
    <xf numFmtId="0" fontId="48" fillId="7" borderId="73" xfId="0" applyFont="1" applyFill="1" applyBorder="1" applyAlignment="1" applyProtection="1">
      <alignment horizontal="center" vertical="center" wrapText="1"/>
    </xf>
    <xf numFmtId="0" fontId="48" fillId="0" borderId="72" xfId="0" applyFont="1" applyBorder="1" applyAlignment="1" applyProtection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left"/>
    </xf>
    <xf numFmtId="0" fontId="15" fillId="0" borderId="0" xfId="2" applyNumberFormat="1" applyFont="1" applyFill="1" applyBorder="1" applyAlignment="1" applyProtection="1">
      <alignment horizontal="left"/>
    </xf>
    <xf numFmtId="0" fontId="4" fillId="0" borderId="0" xfId="6" applyFont="1" applyBorder="1" applyProtection="1"/>
    <xf numFmtId="0" fontId="11" fillId="0" borderId="0" xfId="6" applyFont="1" applyBorder="1" applyAlignment="1" applyProtection="1">
      <alignment vertical="center"/>
    </xf>
    <xf numFmtId="0" fontId="46" fillId="4" borderId="64" xfId="0" applyFont="1" applyFill="1" applyBorder="1" applyProtection="1">
      <protection locked="0"/>
    </xf>
    <xf numFmtId="2" fontId="46" fillId="4" borderId="65" xfId="0" applyNumberFormat="1" applyFont="1" applyFill="1" applyBorder="1" applyAlignment="1" applyProtection="1">
      <alignment horizontal="left"/>
      <protection locked="0"/>
    </xf>
    <xf numFmtId="2" fontId="46" fillId="4" borderId="81" xfId="1" applyNumberFormat="1" applyFont="1" applyFill="1" applyBorder="1" applyAlignment="1" applyProtection="1">
      <alignment horizontal="center" wrapText="1"/>
      <protection locked="0"/>
    </xf>
    <xf numFmtId="2" fontId="46" fillId="4" borderId="64" xfId="1" applyNumberFormat="1" applyFont="1" applyFill="1" applyBorder="1" applyAlignment="1" applyProtection="1">
      <alignment horizontal="center" wrapText="1"/>
      <protection locked="0"/>
    </xf>
    <xf numFmtId="2" fontId="46" fillId="4" borderId="65" xfId="1" applyNumberFormat="1" applyFont="1" applyFill="1" applyBorder="1" applyAlignment="1" applyProtection="1">
      <alignment horizontal="center" wrapText="1"/>
      <protection locked="0"/>
    </xf>
    <xf numFmtId="2" fontId="46" fillId="4" borderId="82" xfId="1" applyNumberFormat="1" applyFont="1" applyFill="1" applyBorder="1" applyAlignment="1" applyProtection="1">
      <alignment horizontal="center" wrapText="1"/>
      <protection locked="0"/>
    </xf>
    <xf numFmtId="0" fontId="46" fillId="4" borderId="67" xfId="0" applyFont="1" applyFill="1" applyBorder="1" applyAlignment="1" applyProtection="1">
      <alignment horizontal="center"/>
      <protection locked="0"/>
    </xf>
    <xf numFmtId="2" fontId="46" fillId="4" borderId="64" xfId="1" applyNumberFormat="1" applyFont="1" applyFill="1" applyBorder="1" applyAlignment="1" applyProtection="1">
      <alignment horizontal="right" wrapText="1"/>
      <protection locked="0"/>
    </xf>
    <xf numFmtId="0" fontId="51" fillId="4" borderId="64" xfId="0" applyFont="1" applyFill="1" applyBorder="1" applyProtection="1">
      <protection locked="0"/>
    </xf>
    <xf numFmtId="2" fontId="46" fillId="4" borderId="87" xfId="1" applyNumberFormat="1" applyFont="1" applyFill="1" applyBorder="1" applyAlignment="1" applyProtection="1">
      <alignment horizontal="center" wrapText="1"/>
      <protection locked="0"/>
    </xf>
    <xf numFmtId="2" fontId="46" fillId="4" borderId="85" xfId="1" applyNumberFormat="1" applyFont="1" applyFill="1" applyBorder="1" applyAlignment="1" applyProtection="1">
      <alignment horizontal="center" wrapText="1"/>
      <protection locked="0"/>
    </xf>
    <xf numFmtId="2" fontId="46" fillId="4" borderId="84" xfId="1" applyNumberFormat="1" applyFont="1" applyFill="1" applyBorder="1" applyAlignment="1" applyProtection="1">
      <alignment horizontal="center" wrapText="1"/>
      <protection locked="0"/>
    </xf>
    <xf numFmtId="2" fontId="46" fillId="4" borderId="88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vertical="center"/>
    </xf>
    <xf numFmtId="0" fontId="38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0" xfId="3" applyFont="1" applyProtection="1"/>
    <xf numFmtId="0" fontId="2" fillId="0" borderId="0" xfId="3" applyFont="1" applyBorder="1" applyAlignment="1" applyProtection="1">
      <alignment horizontal="centerContinuous"/>
    </xf>
    <xf numFmtId="0" fontId="4" fillId="0" borderId="0" xfId="3" applyFont="1" applyBorder="1" applyAlignment="1" applyProtection="1">
      <alignment horizontal="centerContinuous"/>
    </xf>
    <xf numFmtId="0" fontId="4" fillId="0" borderId="0" xfId="5" applyFont="1" applyBorder="1" applyProtection="1"/>
    <xf numFmtId="0" fontId="4" fillId="0" borderId="0" xfId="3" applyFont="1" applyBorder="1" applyProtection="1"/>
    <xf numFmtId="0" fontId="4" fillId="0" borderId="0" xfId="5" applyFont="1" applyProtection="1"/>
    <xf numFmtId="0" fontId="10" fillId="0" borderId="2" xfId="3" applyFont="1" applyFill="1" applyBorder="1" applyAlignment="1" applyProtection="1">
      <alignment horizontal="center" vertical="center"/>
    </xf>
    <xf numFmtId="0" fontId="10" fillId="0" borderId="2" xfId="5" applyFont="1" applyBorder="1" applyAlignment="1" applyProtection="1">
      <alignment horizontal="center" vertical="center"/>
    </xf>
    <xf numFmtId="0" fontId="12" fillId="0" borderId="0" xfId="3" applyFont="1" applyProtection="1"/>
    <xf numFmtId="0" fontId="11" fillId="0" borderId="5" xfId="2" applyNumberFormat="1" applyFont="1" applyFill="1" applyBorder="1" applyAlignment="1" applyProtection="1">
      <alignment horizontal="center"/>
    </xf>
    <xf numFmtId="0" fontId="13" fillId="0" borderId="5" xfId="5" applyFont="1" applyBorder="1" applyAlignment="1" applyProtection="1">
      <alignment horizontal="center" vertical="center"/>
    </xf>
    <xf numFmtId="0" fontId="12" fillId="0" borderId="0" xfId="3" applyFont="1" applyBorder="1" applyProtection="1"/>
    <xf numFmtId="0" fontId="4" fillId="0" borderId="0" xfId="0" applyFont="1" applyBorder="1" applyProtection="1"/>
    <xf numFmtId="0" fontId="11" fillId="0" borderId="6" xfId="2" applyNumberFormat="1" applyFont="1" applyFill="1" applyBorder="1" applyAlignment="1" applyProtection="1">
      <alignment horizontal="center"/>
    </xf>
    <xf numFmtId="0" fontId="13" fillId="0" borderId="5" xfId="2" applyNumberFormat="1" applyFont="1" applyFill="1" applyBorder="1" applyAlignment="1" applyProtection="1">
      <alignment horizontal="center"/>
    </xf>
    <xf numFmtId="0" fontId="11" fillId="0" borderId="7" xfId="2" applyNumberFormat="1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11" fillId="0" borderId="9" xfId="2" applyNumberFormat="1" applyFont="1" applyFill="1" applyBorder="1" applyAlignment="1" applyProtection="1">
      <alignment horizontal="center"/>
    </xf>
    <xf numFmtId="0" fontId="13" fillId="0" borderId="7" xfId="2" applyNumberFormat="1" applyFont="1" applyFill="1" applyBorder="1" applyAlignment="1" applyProtection="1">
      <alignment horizontal="center"/>
    </xf>
    <xf numFmtId="0" fontId="13" fillId="0" borderId="7" xfId="5" applyFont="1" applyBorder="1" applyAlignment="1" applyProtection="1">
      <alignment horizontal="center" vertical="center"/>
    </xf>
    <xf numFmtId="1" fontId="4" fillId="0" borderId="10" xfId="3" applyNumberFormat="1" applyFont="1" applyFill="1" applyBorder="1" applyAlignment="1" applyProtection="1">
      <alignment horizontal="center" vertical="center"/>
    </xf>
    <xf numFmtId="1" fontId="10" fillId="0" borderId="0" xfId="3" applyNumberFormat="1" applyFont="1" applyFill="1" applyBorder="1" applyAlignment="1" applyProtection="1">
      <alignment horizontal="right" vertical="center"/>
    </xf>
    <xf numFmtId="167" fontId="10" fillId="0" borderId="0" xfId="3" applyNumberFormat="1" applyFont="1" applyBorder="1" applyAlignment="1" applyProtection="1">
      <alignment vertical="center"/>
    </xf>
    <xf numFmtId="0" fontId="11" fillId="0" borderId="0" xfId="2" applyNumberFormat="1" applyFont="1" applyBorder="1" applyAlignment="1" applyProtection="1">
      <alignment horizontal="right" vertical="center"/>
    </xf>
    <xf numFmtId="4" fontId="11" fillId="5" borderId="10" xfId="3" applyNumberFormat="1" applyFont="1" applyFill="1" applyBorder="1" applyAlignment="1" applyProtection="1">
      <alignment horizontal="right" vertical="center" indent="2"/>
    </xf>
    <xf numFmtId="0" fontId="4" fillId="0" borderId="0" xfId="3" applyNumberFormat="1" applyFont="1" applyProtection="1"/>
    <xf numFmtId="0" fontId="4" fillId="0" borderId="0" xfId="3" applyNumberFormat="1" applyFont="1" applyBorder="1" applyProtection="1"/>
    <xf numFmtId="4" fontId="4" fillId="0" borderId="0" xfId="3" applyNumberFormat="1" applyFont="1" applyBorder="1" applyProtection="1"/>
    <xf numFmtId="0" fontId="13" fillId="0" borderId="0" xfId="0" applyFont="1" applyProtection="1"/>
    <xf numFmtId="164" fontId="21" fillId="0" borderId="25" xfId="5" applyNumberFormat="1" applyFont="1" applyFill="1" applyBorder="1" applyAlignment="1" applyProtection="1">
      <alignment horizontal="center" vertical="center"/>
    </xf>
    <xf numFmtId="0" fontId="11" fillId="5" borderId="26" xfId="5" applyNumberFormat="1" applyFont="1" applyFill="1" applyBorder="1" applyAlignment="1" applyProtection="1">
      <alignment horizontal="center" vertical="center"/>
    </xf>
    <xf numFmtId="0" fontId="11" fillId="5" borderId="27" xfId="5" applyNumberFormat="1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left" vertical="center"/>
    </xf>
    <xf numFmtId="0" fontId="4" fillId="0" borderId="0" xfId="3" applyFont="1" applyFill="1" applyBorder="1" applyProtection="1"/>
    <xf numFmtId="0" fontId="15" fillId="0" borderId="0" xfId="5" applyFont="1" applyFill="1" applyBorder="1" applyAlignment="1" applyProtection="1">
      <alignment horizontal="left" vertical="center"/>
    </xf>
    <xf numFmtId="0" fontId="4" fillId="0" borderId="0" xfId="3" applyFont="1" applyFill="1" applyProtection="1"/>
    <xf numFmtId="0" fontId="4" fillId="0" borderId="0" xfId="3" applyNumberFormat="1" applyFont="1" applyFill="1" applyProtection="1"/>
    <xf numFmtId="4" fontId="4" fillId="0" borderId="0" xfId="3" applyNumberFormat="1" applyFont="1" applyProtection="1"/>
    <xf numFmtId="0" fontId="4" fillId="0" borderId="0" xfId="5" applyNumberFormat="1" applyFont="1" applyProtection="1"/>
    <xf numFmtId="0" fontId="15" fillId="0" borderId="0" xfId="5" applyFont="1" applyBorder="1" applyAlignment="1" applyProtection="1">
      <alignment horizontal="left" vertical="center"/>
    </xf>
    <xf numFmtId="0" fontId="16" fillId="0" borderId="0" xfId="3" applyNumberFormat="1" applyFont="1" applyProtection="1"/>
    <xf numFmtId="0" fontId="4" fillId="0" borderId="0" xfId="4" applyFont="1" applyProtection="1"/>
    <xf numFmtId="0" fontId="4" fillId="0" borderId="0" xfId="4" applyFont="1" applyBorder="1" applyProtection="1"/>
    <xf numFmtId="0" fontId="4" fillId="0" borderId="29" xfId="4" applyFont="1" applyBorder="1" applyProtection="1"/>
    <xf numFmtId="0" fontId="4" fillId="0" borderId="30" xfId="4" applyFont="1" applyBorder="1" applyProtection="1"/>
    <xf numFmtId="0" fontId="4" fillId="0" borderId="31" xfId="4" applyFont="1" applyBorder="1" applyProtection="1"/>
    <xf numFmtId="0" fontId="4" fillId="0" borderId="32" xfId="4" applyFont="1" applyBorder="1" applyProtection="1"/>
    <xf numFmtId="0" fontId="4" fillId="0" borderId="33" xfId="4" applyFont="1" applyBorder="1" applyProtection="1"/>
    <xf numFmtId="0" fontId="25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right" vertical="center"/>
    </xf>
    <xf numFmtId="0" fontId="9" fillId="6" borderId="22" xfId="4" applyFont="1" applyFill="1" applyBorder="1" applyAlignment="1" applyProtection="1">
      <alignment horizontal="center" vertical="center"/>
    </xf>
    <xf numFmtId="0" fontId="11" fillId="0" borderId="0" xfId="4" applyFont="1" applyBorder="1" applyAlignment="1" applyProtection="1">
      <alignment horizontal="right" vertical="center"/>
    </xf>
    <xf numFmtId="0" fontId="15" fillId="0" borderId="0" xfId="4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28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0" fontId="22" fillId="0" borderId="0" xfId="4" applyFont="1" applyBorder="1" applyAlignment="1" applyProtection="1">
      <alignment horizontal="left" vertical="center"/>
    </xf>
    <xf numFmtId="0" fontId="9" fillId="0" borderId="0" xfId="4" applyFont="1" applyBorder="1" applyAlignment="1" applyProtection="1">
      <alignment horizontal="center"/>
    </xf>
    <xf numFmtId="16" fontId="23" fillId="0" borderId="10" xfId="4" applyNumberFormat="1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16" fillId="0" borderId="0" xfId="4" applyFont="1" applyBorder="1" applyProtection="1"/>
    <xf numFmtId="0" fontId="23" fillId="2" borderId="10" xfId="4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/>
    </xf>
    <xf numFmtId="0" fontId="5" fillId="2" borderId="19" xfId="4" applyFont="1" applyFill="1" applyBorder="1" applyAlignment="1" applyProtection="1">
      <alignment horizontal="center" vertical="center" wrapText="1"/>
    </xf>
    <xf numFmtId="0" fontId="23" fillId="2" borderId="20" xfId="4" applyFont="1" applyFill="1" applyBorder="1" applyAlignment="1" applyProtection="1">
      <alignment horizontal="center" vertical="center" wrapText="1"/>
    </xf>
    <xf numFmtId="0" fontId="4" fillId="0" borderId="11" xfId="4" applyFont="1" applyBorder="1" applyProtection="1"/>
    <xf numFmtId="0" fontId="4" fillId="0" borderId="34" xfId="4" applyFont="1" applyBorder="1" applyProtection="1"/>
    <xf numFmtId="0" fontId="4" fillId="0" borderId="35" xfId="4" applyFont="1" applyBorder="1" applyProtection="1"/>
    <xf numFmtId="0" fontId="13" fillId="0" borderId="0" xfId="0" applyFont="1" applyBorder="1" applyAlignment="1" applyProtection="1">
      <alignment horizontal="right"/>
    </xf>
    <xf numFmtId="14" fontId="8" fillId="6" borderId="22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Protection="1"/>
    <xf numFmtId="0" fontId="0" fillId="0" borderId="30" xfId="0" applyBorder="1" applyProtection="1"/>
    <xf numFmtId="0" fontId="0" fillId="0" borderId="31" xfId="0" applyBorder="1" applyProtection="1"/>
    <xf numFmtId="0" fontId="0" fillId="0" borderId="32" xfId="0" applyBorder="1" applyProtection="1"/>
    <xf numFmtId="0" fontId="0" fillId="0" borderId="33" xfId="0" applyBorder="1" applyProtection="1"/>
    <xf numFmtId="0" fontId="13" fillId="0" borderId="36" xfId="0" applyFont="1" applyFill="1" applyBorder="1" applyAlignment="1" applyProtection="1">
      <alignment horizontal="center"/>
    </xf>
    <xf numFmtId="0" fontId="13" fillId="6" borderId="60" xfId="0" applyNumberFormat="1" applyFont="1" applyFill="1" applyBorder="1" applyAlignment="1" applyProtection="1">
      <alignment horizontal="center" vertical="center" wrapText="1"/>
    </xf>
    <xf numFmtId="0" fontId="24" fillId="0" borderId="29" xfId="0" applyFont="1" applyBorder="1" applyAlignment="1" applyProtection="1">
      <alignment horizontal="center" vertical="center" wrapText="1"/>
    </xf>
    <xf numFmtId="4" fontId="13" fillId="6" borderId="36" xfId="0" applyNumberFormat="1" applyFont="1" applyFill="1" applyBorder="1" applyAlignment="1" applyProtection="1">
      <alignment horizontal="right" vertical="center"/>
    </xf>
    <xf numFmtId="4" fontId="8" fillId="6" borderId="36" xfId="0" applyNumberFormat="1" applyFont="1" applyFill="1" applyBorder="1" applyAlignment="1" applyProtection="1">
      <alignment horizontal="right" vertical="center"/>
    </xf>
    <xf numFmtId="0" fontId="24" fillId="0" borderId="25" xfId="0" applyFont="1" applyBorder="1" applyAlignment="1" applyProtection="1">
      <alignment horizontal="center" vertical="center" wrapText="1"/>
    </xf>
    <xf numFmtId="4" fontId="13" fillId="6" borderId="22" xfId="0" applyNumberFormat="1" applyFont="1" applyFill="1" applyBorder="1" applyAlignment="1" applyProtection="1">
      <alignment horizontal="right" vertical="center"/>
    </xf>
    <xf numFmtId="4" fontId="8" fillId="6" borderId="22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0" fillId="0" borderId="25" xfId="0" applyBorder="1" applyProtection="1"/>
    <xf numFmtId="1" fontId="11" fillId="0" borderId="57" xfId="4" applyNumberFormat="1" applyFont="1" applyFill="1" applyBorder="1" applyAlignment="1" applyProtection="1">
      <alignment horizontal="center" vertical="center" wrapText="1"/>
    </xf>
    <xf numFmtId="9" fontId="1" fillId="2" borderId="45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0" fillId="0" borderId="11" xfId="0" applyBorder="1" applyProtection="1"/>
    <xf numFmtId="0" fontId="0" fillId="0" borderId="34" xfId="0" applyBorder="1" applyProtection="1"/>
    <xf numFmtId="0" fontId="0" fillId="0" borderId="34" xfId="0" applyBorder="1" applyAlignment="1" applyProtection="1">
      <alignment horizontal="center"/>
    </xf>
    <xf numFmtId="0" fontId="0" fillId="0" borderId="35" xfId="0" applyBorder="1" applyProtection="1"/>
    <xf numFmtId="0" fontId="8" fillId="4" borderId="10" xfId="4" applyFont="1" applyFill="1" applyBorder="1" applyAlignment="1" applyProtection="1">
      <alignment horizontal="center" vertical="center" wrapText="1"/>
      <protection locked="0"/>
    </xf>
    <xf numFmtId="0" fontId="8" fillId="4" borderId="17" xfId="4" applyFont="1" applyFill="1" applyBorder="1" applyAlignment="1" applyProtection="1">
      <alignment horizontal="center" vertical="center" wrapText="1"/>
      <protection locked="0"/>
    </xf>
    <xf numFmtId="0" fontId="17" fillId="0" borderId="0" xfId="5" applyFont="1" applyProtection="1"/>
    <xf numFmtId="4" fontId="17" fillId="0" borderId="0" xfId="5" applyNumberFormat="1" applyFont="1" applyProtection="1"/>
    <xf numFmtId="0" fontId="17" fillId="0" borderId="0" xfId="5" applyNumberFormat="1" applyFont="1" applyProtection="1"/>
    <xf numFmtId="0" fontId="17" fillId="0" borderId="0" xfId="5" applyFont="1" applyBorder="1" applyProtection="1"/>
    <xf numFmtId="0" fontId="19" fillId="0" borderId="0" xfId="5" applyFont="1" applyProtection="1"/>
    <xf numFmtId="0" fontId="20" fillId="0" borderId="0" xfId="5" applyNumberFormat="1" applyFont="1" applyProtection="1"/>
    <xf numFmtId="0" fontId="13" fillId="0" borderId="0" xfId="0" applyFont="1" applyAlignment="1" applyProtection="1"/>
    <xf numFmtId="0" fontId="1" fillId="0" borderId="0" xfId="5" applyFont="1" applyProtection="1"/>
    <xf numFmtId="0" fontId="1" fillId="0" borderId="0" xfId="5" applyFont="1" applyBorder="1" applyAlignment="1" applyProtection="1"/>
    <xf numFmtId="0" fontId="1" fillId="0" borderId="0" xfId="5" applyFont="1" applyAlignment="1" applyProtection="1"/>
    <xf numFmtId="0" fontId="20" fillId="0" borderId="0" xfId="5" applyNumberFormat="1" applyFont="1" applyAlignment="1" applyProtection="1"/>
    <xf numFmtId="0" fontId="1" fillId="0" borderId="0" xfId="5" applyNumberFormat="1" applyFont="1" applyAlignment="1" applyProtection="1"/>
    <xf numFmtId="4" fontId="1" fillId="0" borderId="0" xfId="5" applyNumberFormat="1" applyFont="1" applyAlignment="1" applyProtection="1"/>
    <xf numFmtId="0" fontId="19" fillId="0" borderId="29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0" fontId="19" fillId="0" borderId="0" xfId="0" applyFont="1" applyProtection="1"/>
    <xf numFmtId="0" fontId="49" fillId="0" borderId="11" xfId="0" applyFont="1" applyBorder="1" applyAlignment="1" applyProtection="1">
      <alignment horizontal="center" vertical="center"/>
    </xf>
    <xf numFmtId="0" fontId="49" fillId="0" borderId="34" xfId="0" applyFont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shrinkToFit="1"/>
    </xf>
    <xf numFmtId="0" fontId="0" fillId="5" borderId="55" xfId="0" applyFill="1" applyBorder="1" applyAlignment="1" applyProtection="1">
      <alignment vertical="center" shrinkToFit="1"/>
    </xf>
    <xf numFmtId="0" fontId="0" fillId="0" borderId="15" xfId="0" applyFill="1" applyBorder="1" applyAlignment="1" applyProtection="1">
      <alignment horizontal="center" vertical="center" shrinkToFit="1"/>
    </xf>
    <xf numFmtId="0" fontId="0" fillId="5" borderId="27" xfId="0" applyFill="1" applyBorder="1" applyAlignment="1" applyProtection="1">
      <alignment vertical="center" shrinkToFit="1"/>
    </xf>
    <xf numFmtId="0" fontId="0" fillId="0" borderId="18" xfId="0" applyFill="1" applyBorder="1" applyAlignment="1" applyProtection="1">
      <alignment horizontal="center" vertical="center" shrinkToFit="1"/>
    </xf>
    <xf numFmtId="0" fontId="0" fillId="5" borderId="52" xfId="0" applyFill="1" applyBorder="1" applyAlignment="1" applyProtection="1">
      <alignment vertical="center" shrinkToFit="1"/>
    </xf>
    <xf numFmtId="0" fontId="19" fillId="5" borderId="19" xfId="0" applyFont="1" applyFill="1" applyBorder="1" applyAlignment="1" applyProtection="1">
      <alignment horizontal="center"/>
    </xf>
    <xf numFmtId="0" fontId="19" fillId="5" borderId="20" xfId="0" applyFont="1" applyFill="1" applyBorder="1" applyAlignment="1" applyProtection="1">
      <alignment horizontal="center"/>
    </xf>
    <xf numFmtId="0" fontId="19" fillId="5" borderId="2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4" fontId="20" fillId="6" borderId="22" xfId="0" applyNumberFormat="1" applyFont="1" applyFill="1" applyBorder="1" applyAlignment="1" applyProtection="1">
      <alignment horizontal="center" vertical="center"/>
    </xf>
    <xf numFmtId="4" fontId="16" fillId="6" borderId="22" xfId="6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Alignment="1" applyProtection="1">
      <alignment horizontal="center" vertical="center"/>
    </xf>
    <xf numFmtId="0" fontId="8" fillId="6" borderId="10" xfId="0" applyNumberFormat="1" applyFont="1" applyFill="1" applyBorder="1" applyAlignment="1" applyProtection="1">
      <alignment horizontal="center" vertical="center"/>
    </xf>
    <xf numFmtId="0" fontId="0" fillId="6" borderId="55" xfId="0" applyFill="1" applyBorder="1" applyAlignment="1" applyProtection="1">
      <alignment vertical="center" shrinkToFit="1"/>
    </xf>
    <xf numFmtId="0" fontId="0" fillId="6" borderId="27" xfId="0" applyFill="1" applyBorder="1" applyAlignment="1" applyProtection="1">
      <alignment vertical="center" shrinkToFit="1"/>
    </xf>
    <xf numFmtId="0" fontId="0" fillId="6" borderId="52" xfId="0" applyFill="1" applyBorder="1" applyAlignment="1" applyProtection="1">
      <alignment vertical="center" shrinkToFit="1"/>
    </xf>
    <xf numFmtId="0" fontId="19" fillId="6" borderId="19" xfId="0" applyFont="1" applyFill="1" applyBorder="1" applyAlignment="1" applyProtection="1">
      <alignment horizontal="center"/>
    </xf>
    <xf numFmtId="0" fontId="19" fillId="6" borderId="20" xfId="0" applyFont="1" applyFill="1" applyBorder="1" applyAlignment="1" applyProtection="1">
      <alignment horizontal="center"/>
    </xf>
    <xf numFmtId="0" fontId="19" fillId="6" borderId="21" xfId="0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>
      <alignment wrapText="1"/>
    </xf>
    <xf numFmtId="168" fontId="48" fillId="0" borderId="0" xfId="0" applyNumberFormat="1" applyFont="1" applyBorder="1" applyAlignment="1" applyProtection="1">
      <alignment horizontal="center" vertical="center" wrapText="1"/>
    </xf>
    <xf numFmtId="0" fontId="19" fillId="5" borderId="65" xfId="0" applyFont="1" applyFill="1" applyBorder="1" applyAlignment="1" applyProtection="1">
      <alignment horizontal="center" vertical="center" wrapText="1"/>
      <protection locked="0"/>
    </xf>
    <xf numFmtId="0" fontId="22" fillId="0" borderId="0" xfId="4" applyFont="1" applyBorder="1" applyAlignment="1" applyProtection="1">
      <alignment horizontal="center" vertical="center" wrapText="1"/>
    </xf>
    <xf numFmtId="0" fontId="22" fillId="0" borderId="0" xfId="4" applyFont="1" applyBorder="1" applyAlignment="1" applyProtection="1">
      <alignment horizontal="right" vertical="center"/>
    </xf>
    <xf numFmtId="0" fontId="0" fillId="0" borderId="0" xfId="0" applyBorder="1" applyAlignment="1" applyProtection="1"/>
    <xf numFmtId="0" fontId="13" fillId="0" borderId="29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0" fontId="8" fillId="4" borderId="21" xfId="4" applyFont="1" applyFill="1" applyBorder="1" applyAlignment="1" applyProtection="1">
      <alignment horizontal="center" vertical="center" wrapText="1"/>
      <protection locked="0"/>
    </xf>
    <xf numFmtId="0" fontId="37" fillId="4" borderId="0" xfId="5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45" fillId="5" borderId="64" xfId="0" applyFont="1" applyFill="1" applyBorder="1" applyAlignment="1" applyProtection="1">
      <alignment horizontal="center" vertical="center"/>
    </xf>
    <xf numFmtId="0" fontId="43" fillId="4" borderId="64" xfId="0" applyFont="1" applyFill="1" applyBorder="1" applyAlignment="1" applyProtection="1">
      <alignment horizontal="left" vertical="center" wrapText="1"/>
      <protection locked="0"/>
    </xf>
    <xf numFmtId="0" fontId="43" fillId="4" borderId="65" xfId="0" applyFont="1" applyFill="1" applyBorder="1" applyAlignment="1" applyProtection="1">
      <alignment horizontal="left" vertical="center" wrapText="1"/>
      <protection locked="0"/>
    </xf>
    <xf numFmtId="0" fontId="43" fillId="4" borderId="66" xfId="0" applyFont="1" applyFill="1" applyBorder="1" applyAlignment="1" applyProtection="1">
      <alignment horizontal="left" vertical="center" wrapText="1"/>
      <protection locked="0"/>
    </xf>
    <xf numFmtId="0" fontId="43" fillId="4" borderId="67" xfId="0" applyFont="1" applyFill="1" applyBorder="1" applyAlignment="1" applyProtection="1">
      <alignment horizontal="left" vertical="center" wrapText="1"/>
      <protection locked="0"/>
    </xf>
    <xf numFmtId="14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8" fillId="5" borderId="65" xfId="0" applyFont="1" applyFill="1" applyBorder="1" applyAlignment="1" applyProtection="1">
      <alignment horizontal="right" vertical="center" wrapText="1"/>
    </xf>
    <xf numFmtId="0" fontId="8" fillId="5" borderId="66" xfId="0" applyFont="1" applyFill="1" applyBorder="1" applyAlignment="1" applyProtection="1">
      <alignment horizontal="right" vertical="center" wrapText="1"/>
    </xf>
    <xf numFmtId="0" fontId="37" fillId="4" borderId="0" xfId="5" applyNumberFormat="1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left" vertical="center"/>
    </xf>
    <xf numFmtId="0" fontId="43" fillId="5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8" fillId="5" borderId="65" xfId="0" applyFont="1" applyFill="1" applyBorder="1" applyAlignment="1" applyProtection="1">
      <alignment horizontal="center" vertical="center"/>
    </xf>
    <xf numFmtId="0" fontId="18" fillId="5" borderId="66" xfId="0" applyFont="1" applyFill="1" applyBorder="1" applyAlignment="1" applyProtection="1">
      <alignment horizontal="center" vertical="center"/>
    </xf>
    <xf numFmtId="0" fontId="37" fillId="6" borderId="0" xfId="5" applyNumberFormat="1" applyFont="1" applyFill="1" applyBorder="1" applyAlignment="1" applyProtection="1">
      <alignment horizontal="center" vertical="center" wrapText="1"/>
    </xf>
    <xf numFmtId="0" fontId="35" fillId="5" borderId="78" xfId="0" applyFont="1" applyFill="1" applyBorder="1" applyAlignment="1" applyProtection="1">
      <alignment horizontal="center" vertical="top" wrapText="1"/>
    </xf>
    <xf numFmtId="0" fontId="0" fillId="0" borderId="79" xfId="0" applyBorder="1" applyAlignment="1" applyProtection="1">
      <alignment horizontal="center" vertical="top" wrapText="1"/>
    </xf>
    <xf numFmtId="0" fontId="0" fillId="0" borderId="80" xfId="0" applyBorder="1" applyAlignment="1" applyProtection="1">
      <alignment horizontal="center" vertical="top" wrapText="1"/>
    </xf>
    <xf numFmtId="0" fontId="47" fillId="7" borderId="70" xfId="0" applyFont="1" applyFill="1" applyBorder="1" applyAlignment="1" applyProtection="1">
      <alignment horizontal="center" vertical="center" wrapText="1"/>
    </xf>
    <xf numFmtId="0" fontId="47" fillId="7" borderId="69" xfId="0" applyFont="1" applyFill="1" applyBorder="1" applyAlignment="1" applyProtection="1">
      <alignment horizontal="center" vertical="center" wrapText="1"/>
    </xf>
    <xf numFmtId="0" fontId="47" fillId="7" borderId="71" xfId="0" applyFont="1" applyFill="1" applyBorder="1" applyAlignment="1" applyProtection="1">
      <alignment horizontal="center" vertical="center" wrapText="1"/>
    </xf>
    <xf numFmtId="0" fontId="47" fillId="7" borderId="68" xfId="0" applyFont="1" applyFill="1" applyBorder="1" applyAlignment="1" applyProtection="1">
      <alignment horizontal="center" vertical="center" wrapText="1"/>
    </xf>
    <xf numFmtId="0" fontId="0" fillId="0" borderId="71" xfId="0" applyBorder="1" applyAlignment="1" applyProtection="1">
      <alignment wrapText="1"/>
    </xf>
    <xf numFmtId="0" fontId="48" fillId="7" borderId="83" xfId="0" applyNumberFormat="1" applyFont="1" applyFill="1" applyBorder="1" applyAlignment="1" applyProtection="1">
      <alignment horizontal="center" vertical="center" wrapText="1"/>
    </xf>
    <xf numFmtId="0" fontId="48" fillId="7" borderId="89" xfId="0" applyNumberFormat="1" applyFont="1" applyFill="1" applyBorder="1" applyAlignment="1" applyProtection="1">
      <alignment horizontal="center" vertical="center" wrapText="1"/>
    </xf>
    <xf numFmtId="0" fontId="19" fillId="4" borderId="9" xfId="5" applyNumberFormat="1" applyFont="1" applyFill="1" applyBorder="1" applyAlignment="1" applyProtection="1">
      <alignment horizontal="center" vertical="center"/>
      <protection locked="0"/>
    </xf>
    <xf numFmtId="0" fontId="19" fillId="4" borderId="1" xfId="5" applyNumberFormat="1" applyFont="1" applyFill="1" applyBorder="1" applyAlignment="1" applyProtection="1">
      <alignment horizontal="center" vertical="center"/>
      <protection locked="0"/>
    </xf>
    <xf numFmtId="0" fontId="19" fillId="4" borderId="8" xfId="5" applyNumberFormat="1" applyFont="1" applyFill="1" applyBorder="1" applyAlignment="1" applyProtection="1">
      <alignment horizontal="center" vertical="center"/>
      <protection locked="0"/>
    </xf>
    <xf numFmtId="17" fontId="19" fillId="4" borderId="9" xfId="0" applyNumberFormat="1" applyFont="1" applyFill="1" applyBorder="1" applyAlignment="1" applyProtection="1">
      <alignment horizontal="center" vertical="center"/>
      <protection locked="0"/>
    </xf>
    <xf numFmtId="17" fontId="19" fillId="4" borderId="1" xfId="0" applyNumberFormat="1" applyFont="1" applyFill="1" applyBorder="1" applyAlignment="1" applyProtection="1">
      <alignment horizontal="center" vertical="center"/>
      <protection locked="0"/>
    </xf>
    <xf numFmtId="17" fontId="19" fillId="4" borderId="49" xfId="0" applyNumberFormat="1" applyFont="1" applyFill="1" applyBorder="1" applyAlignment="1" applyProtection="1">
      <alignment horizontal="center" vertical="center"/>
      <protection locked="0"/>
    </xf>
    <xf numFmtId="17" fontId="19" fillId="4" borderId="26" xfId="0" applyNumberFormat="1" applyFont="1" applyFill="1" applyBorder="1" applyAlignment="1" applyProtection="1">
      <alignment horizontal="center" vertical="center"/>
      <protection locked="0"/>
    </xf>
    <xf numFmtId="0" fontId="5" fillId="2" borderId="28" xfId="5" applyNumberFormat="1" applyFont="1" applyFill="1" applyBorder="1" applyAlignment="1" applyProtection="1">
      <alignment horizontal="center" vertical="center" wrapText="1"/>
    </xf>
    <xf numFmtId="0" fontId="5" fillId="2" borderId="3" xfId="5" applyNumberFormat="1" applyFont="1" applyFill="1" applyBorder="1" applyAlignment="1" applyProtection="1">
      <alignment horizontal="center" vertical="center" wrapText="1"/>
    </xf>
    <xf numFmtId="0" fontId="5" fillId="2" borderId="46" xfId="5" applyNumberFormat="1" applyFont="1" applyFill="1" applyBorder="1" applyAlignment="1" applyProtection="1">
      <alignment horizontal="center" vertical="center" wrapText="1"/>
    </xf>
    <xf numFmtId="0" fontId="5" fillId="2" borderId="32" xfId="5" applyNumberFormat="1" applyFont="1" applyFill="1" applyBorder="1" applyAlignment="1" applyProtection="1">
      <alignment horizontal="center" vertical="center" wrapText="1"/>
    </xf>
    <xf numFmtId="0" fontId="5" fillId="2" borderId="0" xfId="5" applyNumberFormat="1" applyFont="1" applyFill="1" applyBorder="1" applyAlignment="1" applyProtection="1">
      <alignment horizontal="center" vertical="center" wrapText="1"/>
    </xf>
    <xf numFmtId="0" fontId="5" fillId="2" borderId="33" xfId="5" applyNumberFormat="1" applyFont="1" applyFill="1" applyBorder="1" applyAlignment="1" applyProtection="1">
      <alignment horizontal="center" vertical="center" wrapText="1"/>
    </xf>
    <xf numFmtId="0" fontId="19" fillId="4" borderId="25" xfId="5" applyNumberFormat="1" applyFont="1" applyFill="1" applyBorder="1" applyAlignment="1" applyProtection="1">
      <alignment vertical="top" wrapText="1"/>
      <protection locked="0"/>
    </xf>
    <xf numFmtId="0" fontId="19" fillId="4" borderId="57" xfId="5" applyNumberFormat="1" applyFont="1" applyFill="1" applyBorder="1" applyAlignment="1" applyProtection="1">
      <alignment vertical="top" wrapText="1"/>
      <protection locked="0"/>
    </xf>
    <xf numFmtId="0" fontId="19" fillId="4" borderId="45" xfId="5" applyNumberFormat="1" applyFont="1" applyFill="1" applyBorder="1" applyAlignment="1" applyProtection="1">
      <alignment vertical="top" wrapText="1"/>
      <protection locked="0"/>
    </xf>
    <xf numFmtId="0" fontId="5" fillId="0" borderId="29" xfId="5" applyNumberFormat="1" applyFont="1" applyBorder="1" applyAlignment="1" applyProtection="1">
      <alignment horizontal="center" vertical="center"/>
    </xf>
    <xf numFmtId="0" fontId="5" fillId="0" borderId="47" xfId="5" applyNumberFormat="1" applyFont="1" applyBorder="1" applyAlignment="1" applyProtection="1">
      <alignment horizontal="center" vertical="center"/>
    </xf>
    <xf numFmtId="0" fontId="5" fillId="0" borderId="48" xfId="5" applyNumberFormat="1" applyFont="1" applyBorder="1" applyAlignment="1" applyProtection="1">
      <alignment horizontal="center" vertical="center"/>
    </xf>
    <xf numFmtId="0" fontId="5" fillId="0" borderId="30" xfId="5" applyNumberFormat="1" applyFont="1" applyBorder="1" applyAlignment="1" applyProtection="1">
      <alignment horizontal="center" vertical="center"/>
    </xf>
    <xf numFmtId="4" fontId="5" fillId="0" borderId="48" xfId="5" applyNumberFormat="1" applyFont="1" applyBorder="1" applyAlignment="1" applyProtection="1">
      <alignment horizontal="center" vertical="justify"/>
    </xf>
    <xf numFmtId="0" fontId="0" fillId="0" borderId="30" xfId="0" applyBorder="1" applyAlignment="1" applyProtection="1">
      <alignment horizontal="center" vertical="justify"/>
    </xf>
    <xf numFmtId="0" fontId="0" fillId="0" borderId="31" xfId="0" applyBorder="1" applyAlignment="1" applyProtection="1">
      <alignment horizontal="center" vertical="justify"/>
    </xf>
    <xf numFmtId="4" fontId="5" fillId="0" borderId="30" xfId="5" applyNumberFormat="1" applyFont="1" applyBorder="1" applyAlignment="1" applyProtection="1">
      <alignment horizontal="center" vertical="justify"/>
    </xf>
    <xf numFmtId="4" fontId="5" fillId="0" borderId="31" xfId="5" applyNumberFormat="1" applyFont="1" applyBorder="1" applyAlignment="1" applyProtection="1">
      <alignment horizontal="center" vertical="justify"/>
    </xf>
    <xf numFmtId="0" fontId="5" fillId="6" borderId="26" xfId="5" applyNumberFormat="1" applyFont="1" applyFill="1" applyBorder="1" applyAlignment="1" applyProtection="1">
      <alignment horizontal="center" vertical="center"/>
    </xf>
    <xf numFmtId="0" fontId="5" fillId="6" borderId="8" xfId="5" applyNumberFormat="1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38" fillId="0" borderId="0" xfId="0" applyFont="1" applyAlignment="1" applyProtection="1">
      <alignment vertical="center" wrapText="1"/>
    </xf>
    <xf numFmtId="0" fontId="38" fillId="0" borderId="0" xfId="0" applyFont="1" applyAlignment="1" applyProtection="1">
      <alignment wrapText="1"/>
    </xf>
    <xf numFmtId="0" fontId="43" fillId="5" borderId="0" xfId="0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44" fillId="0" borderId="0" xfId="0" applyFont="1" applyAlignment="1" applyProtection="1">
      <alignment vertical="center" wrapText="1"/>
    </xf>
    <xf numFmtId="0" fontId="44" fillId="0" borderId="0" xfId="0" applyFont="1" applyAlignment="1" applyProtection="1">
      <alignment wrapText="1"/>
    </xf>
    <xf numFmtId="0" fontId="7" fillId="0" borderId="0" xfId="5" applyFont="1" applyBorder="1" applyAlignment="1" applyProtection="1">
      <alignment horizontal="center"/>
    </xf>
    <xf numFmtId="0" fontId="18" fillId="0" borderId="0" xfId="5" applyFont="1" applyBorder="1" applyAlignment="1" applyProtection="1">
      <alignment horizontal="center"/>
    </xf>
    <xf numFmtId="0" fontId="18" fillId="0" borderId="0" xfId="5" applyNumberFormat="1" applyFont="1" applyAlignment="1" applyProtection="1">
      <alignment horizontal="center"/>
    </xf>
    <xf numFmtId="0" fontId="1" fillId="0" borderId="34" xfId="5" applyNumberFormat="1" applyFont="1" applyBorder="1" applyAlignment="1" applyProtection="1">
      <alignment horizontal="justify" vertical="center" wrapText="1"/>
    </xf>
    <xf numFmtId="0" fontId="17" fillId="0" borderId="34" xfId="5" applyNumberFormat="1" applyFont="1" applyBorder="1" applyAlignment="1" applyProtection="1">
      <alignment horizontal="justify" vertical="center" wrapText="1"/>
    </xf>
    <xf numFmtId="0" fontId="6" fillId="0" borderId="0" xfId="5" applyFont="1" applyBorder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6" fillId="6" borderId="25" xfId="0" applyNumberFormat="1" applyFont="1" applyFill="1" applyBorder="1" applyAlignment="1" applyProtection="1">
      <alignment horizontal="center" vertical="center" wrapText="1"/>
    </xf>
    <xf numFmtId="0" fontId="6" fillId="6" borderId="45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 wrapText="1"/>
    </xf>
    <xf numFmtId="0" fontId="38" fillId="4" borderId="0" xfId="0" applyFont="1" applyFill="1" applyBorder="1" applyAlignment="1" applyProtection="1">
      <alignment vertical="center" wrapText="1"/>
    </xf>
    <xf numFmtId="0" fontId="38" fillId="0" borderId="0" xfId="0" applyFont="1" applyBorder="1" applyAlignment="1" applyProtection="1">
      <alignment wrapText="1"/>
    </xf>
    <xf numFmtId="0" fontId="20" fillId="0" borderId="25" xfId="0" applyFont="1" applyBorder="1" applyAlignment="1" applyProtection="1">
      <alignment horizontal="center" vertical="center" wrapText="1"/>
    </xf>
    <xf numFmtId="0" fontId="20" fillId="0" borderId="57" xfId="0" applyFont="1" applyBorder="1" applyAlignment="1" applyProtection="1">
      <alignment horizontal="center" vertical="center" wrapText="1"/>
    </xf>
    <xf numFmtId="0" fontId="0" fillId="0" borderId="57" xfId="0" applyBorder="1" applyAlignment="1">
      <alignment vertical="center" wrapText="1"/>
    </xf>
    <xf numFmtId="0" fontId="20" fillId="0" borderId="26" xfId="0" applyFont="1" applyBorder="1" applyAlignment="1" applyProtection="1">
      <alignment horizontal="right" vertical="center"/>
    </xf>
    <xf numFmtId="0" fontId="0" fillId="0" borderId="1" xfId="0" applyBorder="1" applyAlignment="1" applyProtection="1"/>
    <xf numFmtId="0" fontId="0" fillId="0" borderId="49" xfId="0" applyBorder="1" applyAlignment="1" applyProtection="1"/>
    <xf numFmtId="0" fontId="20" fillId="0" borderId="27" xfId="0" applyFont="1" applyBorder="1" applyAlignment="1" applyProtection="1">
      <alignment horizontal="right" vertical="center"/>
    </xf>
    <xf numFmtId="0" fontId="0" fillId="0" borderId="50" xfId="0" applyBorder="1" applyAlignment="1" applyProtection="1"/>
    <xf numFmtId="0" fontId="0" fillId="0" borderId="51" xfId="0" applyBorder="1" applyAlignment="1" applyProtection="1"/>
    <xf numFmtId="0" fontId="20" fillId="0" borderId="52" xfId="0" applyFont="1" applyBorder="1" applyAlignment="1" applyProtection="1">
      <alignment horizontal="right" vertical="center"/>
    </xf>
    <xf numFmtId="0" fontId="0" fillId="0" borderId="53" xfId="0" applyBorder="1" applyAlignment="1" applyProtection="1"/>
    <xf numFmtId="0" fontId="0" fillId="0" borderId="54" xfId="0" applyBorder="1" applyAlignment="1" applyProtection="1"/>
    <xf numFmtId="166" fontId="8" fillId="6" borderId="29" xfId="0" applyNumberFormat="1" applyFont="1" applyFill="1" applyBorder="1" applyAlignment="1" applyProtection="1">
      <alignment horizontal="center" vertical="center" wrapText="1"/>
    </xf>
    <xf numFmtId="166" fontId="8" fillId="6" borderId="30" xfId="0" applyNumberFormat="1" applyFont="1" applyFill="1" applyBorder="1" applyAlignment="1" applyProtection="1">
      <alignment horizontal="center" vertical="center" wrapText="1"/>
    </xf>
    <xf numFmtId="166" fontId="8" fillId="6" borderId="31" xfId="0" applyNumberFormat="1" applyFont="1" applyFill="1" applyBorder="1" applyAlignment="1" applyProtection="1">
      <alignment horizontal="center" vertical="center" wrapText="1"/>
    </xf>
    <xf numFmtId="166" fontId="8" fillId="6" borderId="11" xfId="0" applyNumberFormat="1" applyFont="1" applyFill="1" applyBorder="1" applyAlignment="1" applyProtection="1">
      <alignment horizontal="center" vertical="center" wrapText="1"/>
    </xf>
    <xf numFmtId="166" fontId="8" fillId="6" borderId="34" xfId="0" applyNumberFormat="1" applyFont="1" applyFill="1" applyBorder="1" applyAlignment="1" applyProtection="1">
      <alignment horizontal="center" vertical="center" wrapText="1"/>
    </xf>
    <xf numFmtId="166" fontId="8" fillId="6" borderId="35" xfId="0" applyNumberFormat="1" applyFont="1" applyFill="1" applyBorder="1" applyAlignment="1" applyProtection="1">
      <alignment horizontal="center" vertical="center" wrapText="1"/>
    </xf>
    <xf numFmtId="165" fontId="19" fillId="0" borderId="40" xfId="0" applyNumberFormat="1" applyFont="1" applyBorder="1" applyAlignment="1" applyProtection="1">
      <alignment horizontal="center" vertical="center"/>
    </xf>
    <xf numFmtId="165" fontId="19" fillId="0" borderId="75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165" fontId="19" fillId="0" borderId="39" xfId="0" applyNumberFormat="1" applyFont="1" applyBorder="1" applyAlignment="1" applyProtection="1">
      <alignment horizontal="center" vertical="center"/>
    </xf>
    <xf numFmtId="165" fontId="19" fillId="0" borderId="74" xfId="0" applyNumberFormat="1" applyFont="1" applyBorder="1" applyAlignment="1" applyProtection="1">
      <alignment horizontal="center" vertical="center"/>
    </xf>
    <xf numFmtId="165" fontId="19" fillId="0" borderId="41" xfId="0" applyNumberFormat="1" applyFont="1" applyBorder="1" applyAlignment="1" applyProtection="1">
      <alignment horizontal="center" vertical="center"/>
    </xf>
    <xf numFmtId="165" fontId="19" fillId="0" borderId="76" xfId="0" applyNumberFormat="1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18" fillId="6" borderId="25" xfId="0" applyFont="1" applyFill="1" applyBorder="1" applyAlignment="1" applyProtection="1">
      <alignment horizontal="center" vertical="center"/>
    </xf>
    <xf numFmtId="0" fontId="18" fillId="6" borderId="45" xfId="0" applyFont="1" applyFill="1" applyBorder="1" applyAlignment="1" applyProtection="1">
      <alignment horizontal="center" vertical="center"/>
    </xf>
    <xf numFmtId="165" fontId="19" fillId="0" borderId="48" xfId="0" applyNumberFormat="1" applyFont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166" fontId="11" fillId="5" borderId="37" xfId="5" applyNumberFormat="1" applyFont="1" applyFill="1" applyBorder="1" applyAlignment="1" applyProtection="1">
      <alignment horizontal="right" vertical="center" indent="2"/>
    </xf>
    <xf numFmtId="166" fontId="0" fillId="5" borderId="38" xfId="0" applyNumberFormat="1" applyFill="1" applyBorder="1" applyAlignment="1" applyProtection="1">
      <alignment horizontal="right" indent="2"/>
    </xf>
    <xf numFmtId="166" fontId="11" fillId="5" borderId="12" xfId="5" applyNumberFormat="1" applyFont="1" applyFill="1" applyBorder="1" applyAlignment="1" applyProtection="1">
      <alignment horizontal="right" vertical="center" indent="2"/>
    </xf>
    <xf numFmtId="166" fontId="0" fillId="5" borderId="13" xfId="0" applyNumberFormat="1" applyFill="1" applyBorder="1" applyAlignment="1" applyProtection="1">
      <alignment horizontal="right" indent="2"/>
    </xf>
    <xf numFmtId="0" fontId="2" fillId="0" borderId="0" xfId="5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3" applyFont="1" applyBorder="1" applyAlignment="1" applyProtection="1">
      <alignment horizontal="center" wrapText="1"/>
    </xf>
    <xf numFmtId="0" fontId="27" fillId="0" borderId="0" xfId="0" applyFont="1" applyAlignment="1" applyProtection="1">
      <alignment horizontal="center" wrapText="1"/>
    </xf>
    <xf numFmtId="167" fontId="21" fillId="0" borderId="25" xfId="5" applyNumberFormat="1" applyFont="1" applyFill="1" applyBorder="1" applyAlignment="1" applyProtection="1">
      <alignment horizontal="center" vertical="center" wrapText="1" shrinkToFit="1"/>
    </xf>
    <xf numFmtId="167" fontId="21" fillId="0" borderId="45" xfId="5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 applyProtection="1">
      <alignment horizontal="center" vertical="center" wrapText="1"/>
    </xf>
    <xf numFmtId="0" fontId="39" fillId="0" borderId="0" xfId="4" applyFont="1" applyBorder="1" applyAlignment="1" applyProtection="1">
      <alignment horizontal="center"/>
    </xf>
    <xf numFmtId="0" fontId="40" fillId="0" borderId="0" xfId="0" applyFont="1" applyAlignment="1" applyProtection="1"/>
    <xf numFmtId="0" fontId="32" fillId="0" borderId="29" xfId="0" applyFont="1" applyFill="1" applyBorder="1" applyAlignment="1" applyProtection="1">
      <alignment horizontal="center" vertical="center" wrapText="1"/>
    </xf>
    <xf numFmtId="0" fontId="32" fillId="0" borderId="30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/>
    <xf numFmtId="0" fontId="32" fillId="0" borderId="11" xfId="0" applyFont="1" applyFill="1" applyBorder="1" applyAlignment="1" applyProtection="1">
      <alignment horizontal="center" vertical="center" wrapText="1"/>
    </xf>
    <xf numFmtId="0" fontId="32" fillId="0" borderId="34" xfId="0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/>
    <xf numFmtId="16" fontId="23" fillId="0" borderId="61" xfId="4" applyNumberFormat="1" applyFont="1" applyBorder="1" applyAlignment="1" applyProtection="1">
      <alignment horizontal="center" vertical="center" wrapText="1"/>
    </xf>
    <xf numFmtId="16" fontId="23" fillId="0" borderId="58" xfId="4" applyNumberFormat="1" applyFont="1" applyBorder="1" applyAlignment="1" applyProtection="1">
      <alignment horizontal="center" vertical="center" wrapText="1"/>
    </xf>
    <xf numFmtId="9" fontId="24" fillId="0" borderId="57" xfId="0" applyNumberFormat="1" applyFont="1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4" fontId="13" fillId="6" borderId="25" xfId="0" applyNumberFormat="1" applyFont="1" applyFill="1" applyBorder="1" applyAlignment="1" applyProtection="1">
      <alignment horizontal="right" vertical="center"/>
    </xf>
    <xf numFmtId="4" fontId="13" fillId="6" borderId="45" xfId="0" applyNumberFormat="1" applyFont="1" applyFill="1" applyBorder="1" applyAlignment="1" applyProtection="1">
      <alignment horizontal="right" vertical="center"/>
    </xf>
    <xf numFmtId="0" fontId="5" fillId="0" borderId="62" xfId="4" applyFont="1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 wrapText="1"/>
    </xf>
    <xf numFmtId="0" fontId="22" fillId="0" borderId="4" xfId="4" applyFont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16" fontId="19" fillId="0" borderId="4" xfId="4" applyNumberFormat="1" applyFont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16" fontId="19" fillId="0" borderId="61" xfId="4" applyNumberFormat="1" applyFont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wrapText="1"/>
    </xf>
    <xf numFmtId="0" fontId="0" fillId="0" borderId="58" xfId="0" applyBorder="1" applyAlignment="1" applyProtection="1">
      <alignment wrapText="1"/>
    </xf>
    <xf numFmtId="0" fontId="13" fillId="0" borderId="29" xfId="0" applyFont="1" applyFill="1" applyBorder="1" applyAlignment="1" applyProtection="1">
      <alignment horizontal="center"/>
    </xf>
    <xf numFmtId="0" fontId="13" fillId="0" borderId="31" xfId="0" applyFont="1" applyFill="1" applyBorder="1" applyAlignment="1" applyProtection="1">
      <alignment horizontal="center"/>
    </xf>
    <xf numFmtId="0" fontId="22" fillId="0" borderId="61" xfId="4" applyFont="1" applyBorder="1" applyAlignment="1" applyProtection="1">
      <alignment horizontal="center" vertical="center" wrapText="1"/>
    </xf>
    <xf numFmtId="0" fontId="22" fillId="0" borderId="50" xfId="4" applyFont="1" applyBorder="1" applyAlignment="1" applyProtection="1">
      <alignment horizontal="center" vertical="center" wrapText="1"/>
    </xf>
    <xf numFmtId="0" fontId="22" fillId="0" borderId="58" xfId="4" applyFont="1" applyBorder="1" applyAlignment="1" applyProtection="1">
      <alignment horizontal="center" vertical="center" wrapText="1"/>
    </xf>
    <xf numFmtId="0" fontId="11" fillId="0" borderId="55" xfId="4" applyFont="1" applyBorder="1" applyAlignment="1" applyProtection="1">
      <alignment horizontal="center" vertical="center" wrapText="1"/>
    </xf>
    <xf numFmtId="0" fontId="11" fillId="0" borderId="56" xfId="4" applyFont="1" applyBorder="1" applyAlignment="1" applyProtection="1">
      <alignment horizontal="center" vertical="center" wrapText="1"/>
    </xf>
    <xf numFmtId="0" fontId="11" fillId="0" borderId="59" xfId="4" applyFont="1" applyBorder="1" applyAlignment="1" applyProtection="1">
      <alignment horizontal="center" vertical="center" wrapText="1"/>
    </xf>
    <xf numFmtId="4" fontId="13" fillId="6" borderId="29" xfId="0" applyNumberFormat="1" applyFont="1" applyFill="1" applyBorder="1" applyAlignment="1" applyProtection="1">
      <alignment horizontal="right" vertical="center"/>
    </xf>
    <xf numFmtId="4" fontId="13" fillId="6" borderId="31" xfId="0" applyNumberFormat="1" applyFont="1" applyFill="1" applyBorder="1" applyAlignment="1" applyProtection="1">
      <alignment horizontal="right" vertical="center"/>
    </xf>
    <xf numFmtId="0" fontId="24" fillId="0" borderId="57" xfId="0" applyFont="1" applyBorder="1" applyAlignment="1" applyProtection="1">
      <alignment horizontal="center" vertical="center" wrapText="1"/>
    </xf>
    <xf numFmtId="0" fontId="0" fillId="0" borderId="57" xfId="0" applyBorder="1" applyAlignment="1" applyProtection="1"/>
    <xf numFmtId="0" fontId="34" fillId="0" borderId="25" xfId="0" applyFont="1" applyBorder="1" applyAlignment="1" applyProtection="1">
      <alignment horizontal="center" vertical="center" wrapText="1"/>
    </xf>
    <xf numFmtId="0" fontId="24" fillId="0" borderId="3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14" fontId="8" fillId="5" borderId="25" xfId="0" applyNumberFormat="1" applyFont="1" applyFill="1" applyBorder="1" applyAlignment="1" applyProtection="1">
      <alignment horizontal="center" vertical="center"/>
    </xf>
    <xf numFmtId="14" fontId="8" fillId="5" borderId="57" xfId="0" applyNumberFormat="1" applyFont="1" applyFill="1" applyBorder="1" applyAlignment="1" applyProtection="1">
      <alignment horizontal="center" vertical="center"/>
    </xf>
    <xf numFmtId="14" fontId="8" fillId="5" borderId="45" xfId="0" applyNumberFormat="1" applyFont="1" applyFill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3" fillId="6" borderId="32" xfId="0" applyFont="1" applyFill="1" applyBorder="1" applyAlignment="1" applyProtection="1">
      <alignment horizontal="center" vertical="center" wrapText="1"/>
    </xf>
    <xf numFmtId="0" fontId="0" fillId="6" borderId="33" xfId="0" applyFill="1" applyBorder="1" applyAlignment="1" applyProtection="1">
      <alignment horizontal="center" vertical="center" wrapText="1"/>
    </xf>
    <xf numFmtId="0" fontId="13" fillId="6" borderId="11" xfId="0" applyFont="1" applyFill="1" applyBorder="1" applyAlignment="1" applyProtection="1">
      <alignment horizontal="center" vertical="center" wrapText="1"/>
    </xf>
    <xf numFmtId="0" fontId="13" fillId="6" borderId="35" xfId="0" applyFont="1" applyFill="1" applyBorder="1" applyAlignment="1" applyProtection="1">
      <alignment horizontal="center" vertical="center" wrapText="1"/>
    </xf>
    <xf numFmtId="0" fontId="0" fillId="6" borderId="31" xfId="0" applyFill="1" applyBorder="1" applyAlignment="1" applyProtection="1">
      <alignment horizontal="right" vertical="center"/>
    </xf>
    <xf numFmtId="0" fontId="22" fillId="0" borderId="0" xfId="4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2" fillId="0" borderId="0" xfId="4" applyFont="1" applyBorder="1" applyAlignment="1" applyProtection="1">
      <alignment horizontal="right" vertical="center"/>
    </xf>
    <xf numFmtId="0" fontId="0" fillId="0" borderId="0" xfId="0" applyBorder="1" applyAlignment="1" applyProtection="1"/>
    <xf numFmtId="0" fontId="0" fillId="0" borderId="33" xfId="0" applyBorder="1" applyAlignment="1" applyProtection="1"/>
    <xf numFmtId="0" fontId="11" fillId="0" borderId="61" xfId="4" applyFont="1" applyBorder="1" applyAlignment="1" applyProtection="1">
      <alignment horizontal="center" vertical="center" wrapText="1"/>
    </xf>
    <xf numFmtId="0" fontId="11" fillId="0" borderId="50" xfId="4" applyFont="1" applyBorder="1" applyAlignment="1" applyProtection="1">
      <alignment horizontal="center" vertical="center" wrapText="1"/>
    </xf>
    <xf numFmtId="0" fontId="11" fillId="0" borderId="58" xfId="4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 wrapText="1"/>
    </xf>
  </cellXfs>
  <cellStyles count="9">
    <cellStyle name="Komma" xfId="8" builtinId="3"/>
    <cellStyle name="Prozent" xfId="1" builtinId="5"/>
    <cellStyle name="Standard" xfId="0" builtinId="0"/>
    <cellStyle name="Standard 2" xfId="7"/>
    <cellStyle name="Standard_AZA4_1" xfId="2"/>
    <cellStyle name="Standard_Fremdleistung" xfId="3"/>
    <cellStyle name="Standard_Investitionen" xfId="4"/>
    <cellStyle name="Standard_Material" xfId="5"/>
    <cellStyle name="Standard_Personal" xfId="6"/>
  </cellStyles>
  <dxfs count="76">
    <dxf>
      <font>
        <color rgb="FFC5D9F1"/>
      </font>
    </dxf>
    <dxf>
      <font>
        <color rgb="FFC5D9F1"/>
      </font>
    </dxf>
    <dxf>
      <font>
        <condense val="0"/>
        <extend val="0"/>
        <color indexed="42"/>
      </font>
    </dxf>
    <dxf>
      <font>
        <color rgb="FFC5D9F1"/>
      </font>
    </dxf>
    <dxf>
      <font>
        <color rgb="FFC5D9F1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rgb="FFC5D9F1"/>
      </font>
    </dxf>
    <dxf>
      <font>
        <color theme="3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rgb="FFC5D9F1"/>
      </font>
    </dxf>
    <dxf>
      <font>
        <color theme="3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rgb="FFC5D9F1"/>
      </font>
    </dxf>
    <dxf>
      <font>
        <color theme="3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rgb="FFC5D9F1"/>
      </font>
    </dxf>
    <dxf>
      <font>
        <color theme="3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rgb="FFC5D9F1"/>
      </font>
    </dxf>
    <dxf>
      <font>
        <color theme="3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rgb="FFC5D9F1"/>
      </font>
    </dxf>
    <dxf>
      <font>
        <color theme="3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lor rgb="FFC5D9F1"/>
      </font>
    </dxf>
    <dxf>
      <font>
        <color rgb="FFC5D9F1"/>
      </font>
    </dxf>
    <dxf>
      <font>
        <color rgb="FFC5D9F1"/>
      </font>
    </dxf>
    <dxf>
      <font>
        <color rgb="FFC5D9F1"/>
      </font>
    </dxf>
  </dxfs>
  <tableStyles count="0" defaultTableStyle="TableStyleMedium2" defaultPivotStyle="PivotStyleLight16"/>
  <colors>
    <mruColors>
      <color rgb="FFC5D9F1"/>
      <color rgb="FF3399FF"/>
      <color rgb="FFC599FF"/>
      <color rgb="FF6699FF"/>
      <color rgb="FFFFFFC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13</xdr:row>
      <xdr:rowOff>9525</xdr:rowOff>
    </xdr:from>
    <xdr:to>
      <xdr:col>17</xdr:col>
      <xdr:colOff>723900</xdr:colOff>
      <xdr:row>18</xdr:row>
      <xdr:rowOff>847725</xdr:rowOff>
    </xdr:to>
    <xdr:sp macro="" textlink="">
      <xdr:nvSpPr>
        <xdr:cNvPr id="7" name="Textfeld 6"/>
        <xdr:cNvSpPr txBox="1"/>
      </xdr:nvSpPr>
      <xdr:spPr>
        <a:xfrm>
          <a:off x="6981825" y="3886200"/>
          <a:ext cx="185737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0">
              <a:solidFill>
                <a:srgbClr val="FF0000"/>
              </a:solidFill>
            </a:rPr>
            <a:t>Bearbeitungszeitraum!</a:t>
          </a:r>
        </a:p>
        <a:p>
          <a:pPr algn="ctr"/>
          <a:r>
            <a:rPr lang="de-DE" sz="1400" b="0">
              <a:solidFill>
                <a:srgbClr val="FF0000"/>
              </a:solidFill>
            </a:rPr>
            <a:t>grundsätzlich als</a:t>
          </a:r>
        </a:p>
        <a:p>
          <a:pPr algn="ctr"/>
          <a:r>
            <a:rPr lang="de-DE" sz="1400" b="0">
              <a:solidFill>
                <a:srgbClr val="FF0000"/>
              </a:solidFill>
            </a:rPr>
            <a:t>von                     bis</a:t>
          </a:r>
        </a:p>
        <a:p>
          <a:pPr algn="ctr"/>
          <a:r>
            <a:rPr lang="de-DE" sz="1400" b="0">
              <a:solidFill>
                <a:srgbClr val="FF0000"/>
              </a:solidFill>
            </a:rPr>
            <a:t>01.MM.JJ     TT.MM.JJ</a:t>
          </a:r>
        </a:p>
        <a:p>
          <a:pPr algn="ctr"/>
          <a:r>
            <a:rPr lang="de-DE" sz="1400" b="0">
              <a:solidFill>
                <a:srgbClr val="FF0000"/>
              </a:solidFill>
            </a:rPr>
            <a:t>eingeben</a:t>
          </a:r>
        </a:p>
        <a:p>
          <a:pPr algn="ctr"/>
          <a:endParaRPr lang="de-DE" sz="1400" b="0">
            <a:solidFill>
              <a:srgbClr val="FF0000"/>
            </a:solidFill>
          </a:endParaRPr>
        </a:p>
        <a:p>
          <a:pPr algn="ctr"/>
          <a:r>
            <a:rPr lang="de-DE" sz="1400" b="0">
              <a:solidFill>
                <a:srgbClr val="FF0000"/>
              </a:solidFill>
            </a:rPr>
            <a:t>Ergebnis: z.B. Jan 24 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13</xdr:row>
      <xdr:rowOff>19050</xdr:rowOff>
    </xdr:from>
    <xdr:to>
      <xdr:col>7</xdr:col>
      <xdr:colOff>733425</xdr:colOff>
      <xdr:row>17</xdr:row>
      <xdr:rowOff>0</xdr:rowOff>
    </xdr:to>
    <xdr:sp macro="" textlink="">
      <xdr:nvSpPr>
        <xdr:cNvPr id="5" name="Textfeld 4"/>
        <xdr:cNvSpPr txBox="1"/>
      </xdr:nvSpPr>
      <xdr:spPr>
        <a:xfrm>
          <a:off x="7362825" y="1114425"/>
          <a:ext cx="22002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0">
              <a:solidFill>
                <a:srgbClr val="FF0000"/>
              </a:solidFill>
            </a:rPr>
            <a:t>Jahr der Inanspruchnahme!</a:t>
          </a:r>
        </a:p>
        <a:p>
          <a:pPr algn="ctr"/>
          <a:r>
            <a:rPr lang="de-DE" sz="1400" b="0">
              <a:solidFill>
                <a:srgbClr val="FF0000"/>
              </a:solidFill>
            </a:rPr>
            <a:t>Eingabe als </a:t>
          </a:r>
          <a:r>
            <a:rPr lang="de-DE" sz="1400" b="1">
              <a:solidFill>
                <a:srgbClr val="FF0000"/>
              </a:solidFill>
            </a:rPr>
            <a:t>JJJJ</a:t>
          </a:r>
        </a:p>
      </xdr:txBody>
    </xdr:sp>
    <xdr:clientData fPrintsWithSheet="0"/>
  </xdr:twoCellAnchor>
  <xdr:twoCellAnchor>
    <xdr:from>
      <xdr:col>21</xdr:col>
      <xdr:colOff>323851</xdr:colOff>
      <xdr:row>5</xdr:row>
      <xdr:rowOff>66675</xdr:rowOff>
    </xdr:from>
    <xdr:to>
      <xdr:col>25</xdr:col>
      <xdr:colOff>171450</xdr:colOff>
      <xdr:row>7</xdr:row>
      <xdr:rowOff>85725</xdr:rowOff>
    </xdr:to>
    <xdr:sp macro="" textlink="">
      <xdr:nvSpPr>
        <xdr:cNvPr id="3" name="Textfeld 2"/>
        <xdr:cNvSpPr txBox="1"/>
      </xdr:nvSpPr>
      <xdr:spPr>
        <a:xfrm>
          <a:off x="11658601" y="1419225"/>
          <a:ext cx="2819399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0">
              <a:solidFill>
                <a:srgbClr val="FF0000"/>
              </a:solidFill>
            </a:rPr>
            <a:t>Eintragungsfelder bei zutreffen mit "x" ausfüllen</a:t>
          </a:r>
          <a:endParaRPr lang="de-DE" sz="14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Versu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kosten - Kalk.ansatz"/>
      <sheetName val="Personalkosten - Arbeitspakete"/>
      <sheetName val="Personalkosten - Balkenplan"/>
      <sheetName val="Material"/>
      <sheetName val="Fremdleistung"/>
      <sheetName val="Arbeitsgeräte"/>
      <sheetName val="Gesamtvorkalkulation"/>
      <sheetName val="Versuch"/>
    </sheetNames>
    <sheetDataSet>
      <sheetData sheetId="0" refreshError="1"/>
      <sheetData sheetId="1" refreshError="1">
        <row r="115">
          <cell r="A115" t="str">
            <v>Beschreibung der Arbeitsinhalte (Forschungs- und Entwicklungsleistungen)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4:I12"/>
  <sheetViews>
    <sheetView showGridLines="0" tabSelected="1" zoomScaleNormal="100" workbookViewId="0">
      <selection activeCell="A4" sqref="A4:G4"/>
    </sheetView>
  </sheetViews>
  <sheetFormatPr baseColWidth="10" defaultRowHeight="14.25"/>
  <cols>
    <col min="1" max="1" width="50.42578125" style="3" bestFit="1" customWidth="1"/>
    <col min="2" max="5" width="17" style="3" customWidth="1"/>
    <col min="6" max="7" width="17.5703125" style="3" customWidth="1"/>
    <col min="8" max="16384" width="11.42578125" style="3"/>
  </cols>
  <sheetData>
    <row r="4" spans="1:9" ht="47.25" customHeight="1">
      <c r="A4" s="232" t="s">
        <v>79</v>
      </c>
      <c r="B4" s="232"/>
      <c r="C4" s="232"/>
      <c r="D4" s="232"/>
      <c r="E4" s="232"/>
      <c r="F4" s="232"/>
      <c r="G4" s="232"/>
    </row>
    <row r="6" spans="1:9" ht="87" customHeight="1">
      <c r="A6" s="23" t="s">
        <v>77</v>
      </c>
      <c r="B6" s="233"/>
      <c r="C6" s="233"/>
      <c r="D6" s="233"/>
      <c r="E6" s="233"/>
      <c r="F6" s="233"/>
      <c r="G6" s="233"/>
    </row>
    <row r="7" spans="1:9" ht="99" customHeight="1" thickBot="1">
      <c r="A7" s="23" t="s">
        <v>83</v>
      </c>
      <c r="B7" s="234"/>
      <c r="C7" s="235"/>
      <c r="D7" s="235"/>
      <c r="E7" s="235"/>
      <c r="F7" s="235"/>
      <c r="G7" s="236"/>
    </row>
    <row r="8" spans="1:9" ht="51" customHeight="1" thickBot="1">
      <c r="A8" s="24" t="s">
        <v>81</v>
      </c>
      <c r="B8" s="237"/>
      <c r="C8" s="238"/>
      <c r="D8" s="239" t="s">
        <v>82</v>
      </c>
      <c r="E8" s="240"/>
      <c r="F8" s="237"/>
      <c r="G8" s="238"/>
    </row>
    <row r="12" spans="1:9" ht="15.75">
      <c r="A12" s="230" t="s">
        <v>70</v>
      </c>
      <c r="B12" s="231"/>
      <c r="C12" s="231"/>
      <c r="D12" s="231"/>
      <c r="E12" s="231"/>
      <c r="F12" s="231"/>
      <c r="G12" s="231"/>
      <c r="H12" s="25"/>
      <c r="I12" s="25"/>
    </row>
  </sheetData>
  <sheetProtection algorithmName="SHA-512" hashValue="sMWxH0AsqP+GaKFHE4DrbFU0jAJ1Wxk305zhRt7HCBT2Y8cGwSmUE4jGgkCvruMJmcX8udrlFLmMb4Iz3ZaI1g==" saltValue="3z0HcYRARItfX7PG2d9dKw==" spinCount="100000" sheet="1" objects="1" scenarios="1"/>
  <mergeCells count="7">
    <mergeCell ref="A12:G12"/>
    <mergeCell ref="A4:G4"/>
    <mergeCell ref="B6:G6"/>
    <mergeCell ref="B7:G7"/>
    <mergeCell ref="B8:C8"/>
    <mergeCell ref="D8:E8"/>
    <mergeCell ref="F8:G8"/>
  </mergeCells>
  <pageMargins left="0.70866141732283472" right="0.70866141732283472" top="1.1417322834645669" bottom="0.78740157480314965" header="0.31496062992125984" footer="0.31496062992125984"/>
  <pageSetup paperSize="9" scale="56" orientation="portrait" r:id="rId1"/>
  <headerFooter>
    <oddHeader>&amp;LAnlage&amp;CVorkalkulation zur Gewährung von Zuwendungen
zur Förderung von FuE-Projekten&amp;RFormblatt 
allg. Projektangaben
Stand: 14.03.2025</oddHeader>
    <oddFooter>&amp;L&amp;G&amp;C       Seite &amp;P von &amp;N&amp;RUnterlage vom: 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G57"/>
  <sheetViews>
    <sheetView showGridLines="0" zoomScale="85" zoomScaleNormal="85" workbookViewId="0">
      <selection activeCell="A6" sqref="A6:O6"/>
    </sheetView>
  </sheetViews>
  <sheetFormatPr baseColWidth="10" defaultRowHeight="12.75"/>
  <cols>
    <col min="1" max="1" width="6.85546875" style="51" customWidth="1"/>
    <col min="2" max="2" width="27.85546875" style="51" customWidth="1"/>
    <col min="3" max="3" width="17.42578125" style="51" customWidth="1"/>
    <col min="4" max="4" width="24.42578125" style="51" customWidth="1"/>
    <col min="5" max="5" width="8.42578125" style="51" customWidth="1"/>
    <col min="6" max="6" width="14.5703125" style="51" customWidth="1"/>
    <col min="7" max="7" width="13.28515625" style="51" customWidth="1"/>
    <col min="8" max="8" width="14.5703125" style="51" customWidth="1"/>
    <col min="9" max="9" width="12.5703125" style="51" customWidth="1"/>
    <col min="10" max="10" width="20.140625" style="51" customWidth="1"/>
    <col min="11" max="11" width="11.42578125" style="51" customWidth="1"/>
    <col min="12" max="12" width="14.7109375" style="51" customWidth="1"/>
    <col min="13" max="13" width="17" style="51" customWidth="1"/>
    <col min="14" max="14" width="21" style="51" customWidth="1"/>
    <col min="15" max="15" width="16.140625" style="51" customWidth="1"/>
    <col min="16" max="18" width="11.42578125" style="51"/>
    <col min="19" max="19" width="14.28515625" style="51" customWidth="1"/>
    <col min="20" max="16384" width="11.42578125" style="51"/>
  </cols>
  <sheetData>
    <row r="1" spans="1:33" s="26" customFormat="1" ht="63" customHeight="1">
      <c r="A1" s="242" t="str">
        <f>'allg. Projektangaben '!A6</f>
        <v>Antragsteller:</v>
      </c>
      <c r="B1" s="231"/>
      <c r="C1" s="243">
        <f>'allg. Projektangaben '!B6</f>
        <v>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33" s="26" customFormat="1" ht="63" customHeight="1">
      <c r="A2" s="242" t="str">
        <f>'allg. Projektangaben '!A7</f>
        <v>Titel des Vorhabens:</v>
      </c>
      <c r="B2" s="231"/>
      <c r="C2" s="243">
        <f>'allg. Projektangaben '!B7</f>
        <v>0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33" s="26" customFormat="1" ht="14.25"/>
    <row r="4" spans="1:33" s="26" customFormat="1" ht="14.25"/>
    <row r="5" spans="1:33" s="26" customFormat="1" ht="14.25"/>
    <row r="6" spans="1:33" s="3" customFormat="1" ht="20.25">
      <c r="A6" s="245" t="s">
        <v>120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</row>
    <row r="7" spans="1:33" s="4" customFormat="1" ht="1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33" s="3" customFormat="1" ht="15" customHeight="1">
      <c r="A8" s="241" t="s">
        <v>80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</row>
    <row r="9" spans="1:33" s="3" customFormat="1" ht="15.75" customHeight="1">
      <c r="A9" s="247" t="s">
        <v>76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</row>
    <row r="10" spans="1:33" s="3" customFormat="1" ht="18" customHeight="1">
      <c r="Z10" s="28"/>
      <c r="AA10" s="28"/>
      <c r="AB10" s="28"/>
      <c r="AC10" s="28"/>
      <c r="AD10" s="28"/>
      <c r="AE10" s="28"/>
      <c r="AF10" s="28"/>
      <c r="AG10" s="28"/>
    </row>
    <row r="11" spans="1:33" s="3" customFormat="1" ht="1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33" s="35" customFormat="1" ht="120">
      <c r="A12" s="31" t="s">
        <v>84</v>
      </c>
      <c r="B12" s="32" t="s">
        <v>85</v>
      </c>
      <c r="C12" s="32" t="s">
        <v>86</v>
      </c>
      <c r="D12" s="33" t="s">
        <v>87</v>
      </c>
      <c r="E12" s="248" t="s">
        <v>121</v>
      </c>
      <c r="F12" s="249"/>
      <c r="G12" s="249"/>
      <c r="H12" s="249"/>
      <c r="I12" s="249"/>
      <c r="J12" s="250"/>
      <c r="K12" s="34" t="s">
        <v>88</v>
      </c>
      <c r="L12" s="32" t="s">
        <v>89</v>
      </c>
      <c r="M12" s="32" t="s">
        <v>92</v>
      </c>
      <c r="N12" s="32" t="s">
        <v>102</v>
      </c>
      <c r="O12" s="32" t="s">
        <v>90</v>
      </c>
      <c r="R12" s="36"/>
      <c r="S12" s="3"/>
      <c r="T12" s="3"/>
    </row>
    <row r="13" spans="1:33" s="35" customFormat="1" ht="102" customHeight="1">
      <c r="A13" s="37"/>
      <c r="B13" s="32"/>
      <c r="C13" s="32"/>
      <c r="D13" s="33"/>
      <c r="E13" s="38" t="s">
        <v>109</v>
      </c>
      <c r="F13" s="39" t="s">
        <v>108</v>
      </c>
      <c r="G13" s="223" t="s">
        <v>141</v>
      </c>
      <c r="H13" s="223" t="s">
        <v>142</v>
      </c>
      <c r="I13" s="40" t="s">
        <v>112</v>
      </c>
      <c r="J13" s="41" t="s">
        <v>114</v>
      </c>
      <c r="K13" s="34"/>
      <c r="L13" s="32"/>
      <c r="M13" s="32"/>
      <c r="N13" s="32"/>
      <c r="O13" s="32"/>
      <c r="R13" s="36"/>
      <c r="S13" s="3"/>
      <c r="T13" s="3"/>
    </row>
    <row r="14" spans="1:33" s="43" customFormat="1" ht="51" customHeight="1">
      <c r="A14" s="42"/>
      <c r="B14" s="39"/>
      <c r="C14" s="39"/>
      <c r="D14" s="40"/>
      <c r="E14" s="38"/>
      <c r="F14" s="39" t="s">
        <v>135</v>
      </c>
      <c r="G14" s="223" t="s">
        <v>143</v>
      </c>
      <c r="H14" s="223" t="s">
        <v>144</v>
      </c>
      <c r="I14" s="40" t="s">
        <v>113</v>
      </c>
      <c r="J14" s="41" t="s">
        <v>111</v>
      </c>
      <c r="K14" s="42"/>
      <c r="L14" s="39"/>
      <c r="M14" s="39"/>
      <c r="N14" s="39" t="s">
        <v>110</v>
      </c>
      <c r="O14" s="39" t="s">
        <v>111</v>
      </c>
      <c r="S14" s="3"/>
      <c r="T14" s="3"/>
    </row>
    <row r="15" spans="1:33" s="46" customFormat="1" ht="21" customHeight="1">
      <c r="A15" s="44">
        <f>ROW()-14</f>
        <v>1</v>
      </c>
      <c r="B15" s="67"/>
      <c r="C15" s="67"/>
      <c r="D15" s="68"/>
      <c r="E15" s="69"/>
      <c r="F15" s="70"/>
      <c r="G15" s="71"/>
      <c r="H15" s="71"/>
      <c r="I15" s="71"/>
      <c r="J15" s="72"/>
      <c r="K15" s="73"/>
      <c r="L15" s="74"/>
      <c r="M15" s="74"/>
      <c r="N15" s="45">
        <f>IF(E15="",IF(K15="a",MIN($C$39/40*L15,$C$39),IF(K15="b",MIN($C$40/40*L15,$C$40),IF(K15="c",MIN($C$41/40*L15,$C$41),IF(K15="d",MIN($C$42/40*L15,$C$42),IF(K15="e",MIN($C$43/40*L15,$C$43),0))))),IF(AND(E15="x",I15=""),IF(K15="a",MIN($E$39/40*L15,$E$39),IF(K15="b",MIN($E$40/40*L15,$E$40),IF(K15="c",MIN($E$41/40*L15,$E$41),IF(K15="d",MIN($E$42/40*L15,$E$42),IF(K15="e",MIN($E$43/40*L15,$E$43),0))))),IF(AND(E15="x",I15="x"),IF(K15="a",MIN(($E$39+J15)/40*L15,$F$39/40*L15,$F$39),IF(K15="b",MIN(($E$40+J15)/40*L15,$F$40/40*L15,$F$40),IF(K15="c",MIN(($E$41+J15)/40*L15,$F$41/40*L15,$F$41),IF(K15="d",MIN(($E$42+J15)/40*L15,$F$42/40*L15,$F$42),IF(K15="e",MIN(($E$43+J15)/40*L15,$F$43/40*L15,$F$43),0))))))))</f>
        <v>0</v>
      </c>
      <c r="O15" s="45">
        <f>M15*N15</f>
        <v>0</v>
      </c>
      <c r="R15" s="47"/>
      <c r="S15" s="3"/>
      <c r="T15" s="3"/>
    </row>
    <row r="16" spans="1:33" s="46" customFormat="1" ht="21" customHeight="1">
      <c r="A16" s="44">
        <f t="shared" ref="A16:A29" si="0">ROW()-14</f>
        <v>2</v>
      </c>
      <c r="B16" s="67"/>
      <c r="C16" s="67"/>
      <c r="D16" s="68"/>
      <c r="E16" s="69"/>
      <c r="F16" s="70"/>
      <c r="G16" s="71"/>
      <c r="H16" s="71"/>
      <c r="I16" s="71"/>
      <c r="J16" s="72"/>
      <c r="K16" s="73"/>
      <c r="L16" s="74"/>
      <c r="M16" s="74"/>
      <c r="N16" s="45">
        <f t="shared" ref="N16:N29" si="1">IF(E16="",IF(K16="a",MIN($C$39/40*L16,$C$39),IF(K16="b",MIN($C$40/40*L16,$C$40),IF(K16="c",MIN($C$41/40*L16,$C$41),IF(K16="d",MIN($C$42/40*L16,$C$42),IF(K16="e",MIN($C$43/40*L16,$C$43),0))))),IF(AND(E16="x",I16=""),IF(K16="a",MIN($E$39/40*L16,$E$39),IF(K16="b",MIN($E$40/40*L16,$E$40),IF(K16="c",MIN($E$41/40*L16,$E$41),IF(K16="d",MIN($E$42/40*L16,$E$42),IF(K16="e",MIN($E$43/40*L16,$E$43),0))))),IF(AND(E16="x",I16="x"),IF(K16="a",MIN(($E$39+J16)/40*L16,$F$39/40*L16,$F$39),IF(K16="b",MIN(($E$40+J16)/40*L16,$F$40/40*L16,$F$40),IF(K16="c",MIN(($E$41+J16)/40*L16,$F$41/40*L16,$F$41),IF(K16="d",MIN(($E$42+J16)/40*L16,$F$42/40*L16,$F$42),IF(K16="e",MIN(($E$43+J16)/40*L16,$F$43/40*L16,$F$43),0))))))))</f>
        <v>0</v>
      </c>
      <c r="O16" s="45">
        <f t="shared" ref="O16:O29" si="2">M16*N16</f>
        <v>0</v>
      </c>
      <c r="S16" s="3"/>
      <c r="T16" s="3"/>
    </row>
    <row r="17" spans="1:20" s="46" customFormat="1" ht="21" customHeight="1">
      <c r="A17" s="44">
        <f t="shared" si="0"/>
        <v>3</v>
      </c>
      <c r="B17" s="75"/>
      <c r="C17" s="67"/>
      <c r="D17" s="68"/>
      <c r="E17" s="69"/>
      <c r="F17" s="70"/>
      <c r="G17" s="71"/>
      <c r="H17" s="71"/>
      <c r="I17" s="71"/>
      <c r="J17" s="72"/>
      <c r="K17" s="73"/>
      <c r="L17" s="74"/>
      <c r="M17" s="74"/>
      <c r="N17" s="45">
        <f t="shared" si="1"/>
        <v>0</v>
      </c>
      <c r="O17" s="45">
        <f t="shared" si="2"/>
        <v>0</v>
      </c>
      <c r="S17" s="3"/>
      <c r="T17" s="3"/>
    </row>
    <row r="18" spans="1:20" s="46" customFormat="1" ht="21" customHeight="1">
      <c r="A18" s="44">
        <f t="shared" si="0"/>
        <v>4</v>
      </c>
      <c r="B18" s="75"/>
      <c r="C18" s="67"/>
      <c r="D18" s="68"/>
      <c r="E18" s="69"/>
      <c r="F18" s="70"/>
      <c r="G18" s="71"/>
      <c r="H18" s="71"/>
      <c r="I18" s="71"/>
      <c r="J18" s="72"/>
      <c r="K18" s="73"/>
      <c r="L18" s="74"/>
      <c r="M18" s="74"/>
      <c r="N18" s="45">
        <f t="shared" si="1"/>
        <v>0</v>
      </c>
      <c r="O18" s="45">
        <f t="shared" si="2"/>
        <v>0</v>
      </c>
      <c r="S18" s="3"/>
      <c r="T18" s="3"/>
    </row>
    <row r="19" spans="1:20" s="46" customFormat="1" ht="21" customHeight="1">
      <c r="A19" s="44">
        <f t="shared" si="0"/>
        <v>5</v>
      </c>
      <c r="B19" s="67"/>
      <c r="C19" s="67"/>
      <c r="D19" s="68"/>
      <c r="E19" s="69"/>
      <c r="F19" s="70"/>
      <c r="G19" s="71"/>
      <c r="H19" s="71"/>
      <c r="I19" s="71"/>
      <c r="J19" s="72"/>
      <c r="K19" s="73"/>
      <c r="L19" s="74"/>
      <c r="M19" s="74"/>
      <c r="N19" s="45">
        <f t="shared" si="1"/>
        <v>0</v>
      </c>
      <c r="O19" s="45">
        <f t="shared" si="2"/>
        <v>0</v>
      </c>
      <c r="S19" s="3"/>
      <c r="T19" s="3"/>
    </row>
    <row r="20" spans="1:20" s="46" customFormat="1" ht="21" customHeight="1">
      <c r="A20" s="44">
        <f t="shared" si="0"/>
        <v>6</v>
      </c>
      <c r="B20" s="67"/>
      <c r="C20" s="67"/>
      <c r="D20" s="68"/>
      <c r="E20" s="69"/>
      <c r="F20" s="70"/>
      <c r="G20" s="71"/>
      <c r="H20" s="71"/>
      <c r="I20" s="71"/>
      <c r="J20" s="72"/>
      <c r="K20" s="73"/>
      <c r="L20" s="74"/>
      <c r="M20" s="74"/>
      <c r="N20" s="45">
        <f t="shared" si="1"/>
        <v>0</v>
      </c>
      <c r="O20" s="45">
        <f t="shared" si="2"/>
        <v>0</v>
      </c>
      <c r="S20" s="3"/>
      <c r="T20" s="3"/>
    </row>
    <row r="21" spans="1:20" s="46" customFormat="1" ht="21" customHeight="1">
      <c r="A21" s="44">
        <f t="shared" si="0"/>
        <v>7</v>
      </c>
      <c r="B21" s="67"/>
      <c r="C21" s="67"/>
      <c r="D21" s="68"/>
      <c r="E21" s="69"/>
      <c r="F21" s="70"/>
      <c r="G21" s="71"/>
      <c r="H21" s="71"/>
      <c r="I21" s="71"/>
      <c r="J21" s="72"/>
      <c r="K21" s="73"/>
      <c r="L21" s="74"/>
      <c r="M21" s="74"/>
      <c r="N21" s="45">
        <f t="shared" si="1"/>
        <v>0</v>
      </c>
      <c r="O21" s="45">
        <f t="shared" si="2"/>
        <v>0</v>
      </c>
      <c r="S21" s="3"/>
      <c r="T21" s="3"/>
    </row>
    <row r="22" spans="1:20" s="46" customFormat="1" ht="21" customHeight="1">
      <c r="A22" s="44">
        <f t="shared" si="0"/>
        <v>8</v>
      </c>
      <c r="B22" s="67"/>
      <c r="C22" s="67"/>
      <c r="D22" s="68"/>
      <c r="E22" s="69"/>
      <c r="F22" s="70"/>
      <c r="G22" s="71"/>
      <c r="H22" s="71"/>
      <c r="I22" s="71"/>
      <c r="J22" s="72"/>
      <c r="K22" s="73"/>
      <c r="L22" s="74"/>
      <c r="M22" s="74"/>
      <c r="N22" s="45">
        <f t="shared" si="1"/>
        <v>0</v>
      </c>
      <c r="O22" s="45">
        <f t="shared" si="2"/>
        <v>0</v>
      </c>
      <c r="S22" s="3"/>
      <c r="T22" s="3"/>
    </row>
    <row r="23" spans="1:20" s="46" customFormat="1" ht="21" customHeight="1">
      <c r="A23" s="44">
        <f t="shared" si="0"/>
        <v>9</v>
      </c>
      <c r="B23" s="67"/>
      <c r="C23" s="67"/>
      <c r="D23" s="68" t="s">
        <v>148</v>
      </c>
      <c r="E23" s="69"/>
      <c r="F23" s="70"/>
      <c r="G23" s="71"/>
      <c r="H23" s="71"/>
      <c r="I23" s="71"/>
      <c r="J23" s="72"/>
      <c r="K23" s="73"/>
      <c r="L23" s="74"/>
      <c r="M23" s="74"/>
      <c r="N23" s="45">
        <f t="shared" si="1"/>
        <v>0</v>
      </c>
      <c r="O23" s="45">
        <f t="shared" si="2"/>
        <v>0</v>
      </c>
      <c r="S23" s="3"/>
      <c r="T23" s="3"/>
    </row>
    <row r="24" spans="1:20" s="46" customFormat="1" ht="21" customHeight="1">
      <c r="A24" s="44">
        <f t="shared" si="0"/>
        <v>10</v>
      </c>
      <c r="B24" s="67"/>
      <c r="C24" s="67"/>
      <c r="D24" s="68"/>
      <c r="E24" s="69"/>
      <c r="F24" s="70"/>
      <c r="G24" s="71"/>
      <c r="H24" s="71"/>
      <c r="I24" s="71"/>
      <c r="J24" s="72"/>
      <c r="K24" s="73"/>
      <c r="L24" s="74"/>
      <c r="M24" s="74"/>
      <c r="N24" s="45">
        <f t="shared" si="1"/>
        <v>0</v>
      </c>
      <c r="O24" s="45">
        <f t="shared" si="2"/>
        <v>0</v>
      </c>
      <c r="S24" s="3"/>
      <c r="T24" s="3"/>
    </row>
    <row r="25" spans="1:20" s="46" customFormat="1" ht="21" customHeight="1">
      <c r="A25" s="44">
        <f t="shared" si="0"/>
        <v>11</v>
      </c>
      <c r="B25" s="67"/>
      <c r="C25" s="67"/>
      <c r="D25" s="68"/>
      <c r="E25" s="69"/>
      <c r="F25" s="70"/>
      <c r="G25" s="71"/>
      <c r="H25" s="71"/>
      <c r="I25" s="71"/>
      <c r="J25" s="72"/>
      <c r="K25" s="73"/>
      <c r="L25" s="74"/>
      <c r="M25" s="74"/>
      <c r="N25" s="45">
        <f t="shared" si="1"/>
        <v>0</v>
      </c>
      <c r="O25" s="45">
        <f t="shared" si="2"/>
        <v>0</v>
      </c>
      <c r="S25" s="3"/>
      <c r="T25" s="3"/>
    </row>
    <row r="26" spans="1:20" s="46" customFormat="1" ht="21" customHeight="1">
      <c r="A26" s="44">
        <f t="shared" si="0"/>
        <v>12</v>
      </c>
      <c r="B26" s="67"/>
      <c r="C26" s="67"/>
      <c r="D26" s="68"/>
      <c r="E26" s="69"/>
      <c r="F26" s="70"/>
      <c r="G26" s="71"/>
      <c r="H26" s="71"/>
      <c r="I26" s="71"/>
      <c r="J26" s="72"/>
      <c r="K26" s="73"/>
      <c r="L26" s="74"/>
      <c r="M26" s="74"/>
      <c r="N26" s="45">
        <f t="shared" si="1"/>
        <v>0</v>
      </c>
      <c r="O26" s="45">
        <f t="shared" si="2"/>
        <v>0</v>
      </c>
      <c r="S26" s="3"/>
      <c r="T26" s="3"/>
    </row>
    <row r="27" spans="1:20" s="46" customFormat="1" ht="21" customHeight="1">
      <c r="A27" s="44">
        <f t="shared" si="0"/>
        <v>13</v>
      </c>
      <c r="B27" s="67"/>
      <c r="C27" s="67"/>
      <c r="D27" s="68"/>
      <c r="E27" s="69"/>
      <c r="F27" s="70"/>
      <c r="G27" s="71"/>
      <c r="H27" s="71"/>
      <c r="I27" s="71"/>
      <c r="J27" s="72"/>
      <c r="K27" s="73"/>
      <c r="L27" s="74"/>
      <c r="M27" s="74"/>
      <c r="N27" s="45">
        <f t="shared" si="1"/>
        <v>0</v>
      </c>
      <c r="O27" s="45">
        <f t="shared" si="2"/>
        <v>0</v>
      </c>
      <c r="S27" s="3"/>
      <c r="T27" s="3"/>
    </row>
    <row r="28" spans="1:20" s="46" customFormat="1" ht="21" customHeight="1">
      <c r="A28" s="44">
        <f t="shared" si="0"/>
        <v>14</v>
      </c>
      <c r="B28" s="67"/>
      <c r="C28" s="67"/>
      <c r="D28" s="68"/>
      <c r="E28" s="69"/>
      <c r="F28" s="70"/>
      <c r="G28" s="71"/>
      <c r="H28" s="71"/>
      <c r="I28" s="71"/>
      <c r="J28" s="72"/>
      <c r="K28" s="73"/>
      <c r="L28" s="74"/>
      <c r="M28" s="74"/>
      <c r="N28" s="45">
        <f t="shared" si="1"/>
        <v>0</v>
      </c>
      <c r="O28" s="45">
        <f t="shared" si="2"/>
        <v>0</v>
      </c>
      <c r="S28" s="3"/>
      <c r="T28" s="3"/>
    </row>
    <row r="29" spans="1:20" s="46" customFormat="1" ht="21" customHeight="1">
      <c r="A29" s="44">
        <f t="shared" si="0"/>
        <v>15</v>
      </c>
      <c r="B29" s="67"/>
      <c r="C29" s="67"/>
      <c r="D29" s="68"/>
      <c r="E29" s="76"/>
      <c r="F29" s="77"/>
      <c r="G29" s="78"/>
      <c r="H29" s="78"/>
      <c r="I29" s="78"/>
      <c r="J29" s="79"/>
      <c r="K29" s="73"/>
      <c r="L29" s="74"/>
      <c r="M29" s="74"/>
      <c r="N29" s="45">
        <f t="shared" si="1"/>
        <v>0</v>
      </c>
      <c r="O29" s="45">
        <f t="shared" si="2"/>
        <v>0</v>
      </c>
      <c r="S29" s="3"/>
      <c r="T29" s="3"/>
    </row>
    <row r="30" spans="1:20" s="46" customFormat="1" ht="21" customHeight="1">
      <c r="A30" s="48"/>
      <c r="B30" s="48"/>
      <c r="C30" s="48"/>
      <c r="D30" s="48"/>
      <c r="E30" s="49"/>
      <c r="F30" s="49"/>
      <c r="G30" s="49"/>
      <c r="H30" s="49"/>
      <c r="I30" s="49"/>
      <c r="J30" s="49"/>
      <c r="K30" s="48"/>
      <c r="L30" s="48"/>
      <c r="M30" s="48"/>
      <c r="N30" s="48"/>
      <c r="O30" s="50"/>
      <c r="S30" s="3"/>
      <c r="T30" s="3"/>
    </row>
    <row r="31" spans="1:20" ht="15">
      <c r="N31" s="52" t="s">
        <v>91</v>
      </c>
      <c r="O31" s="53">
        <f>SUM(O15:O30)</f>
        <v>0</v>
      </c>
      <c r="S31" s="3"/>
      <c r="T31" s="3"/>
    </row>
    <row r="32" spans="1:20" ht="15">
      <c r="A32" s="54" t="s">
        <v>136</v>
      </c>
      <c r="S32" s="3"/>
      <c r="T32" s="3"/>
    </row>
    <row r="33" spans="1:20" ht="15">
      <c r="A33" s="55" t="s">
        <v>137</v>
      </c>
      <c r="S33" s="3"/>
      <c r="T33" s="3"/>
    </row>
    <row r="34" spans="1:20" ht="15">
      <c r="A34" s="55" t="s">
        <v>138</v>
      </c>
      <c r="S34" s="3"/>
      <c r="T34" s="3"/>
    </row>
    <row r="35" spans="1:20" ht="15" customHeight="1" thickBot="1">
      <c r="A35" s="55"/>
      <c r="S35" s="3"/>
      <c r="T35" s="3"/>
    </row>
    <row r="36" spans="1:20" ht="30" customHeight="1" thickBot="1">
      <c r="A36" s="251" t="s">
        <v>146</v>
      </c>
      <c r="B36" s="252"/>
      <c r="C36" s="253"/>
      <c r="D36" s="254" t="s">
        <v>147</v>
      </c>
      <c r="E36" s="252"/>
      <c r="F36" s="255"/>
      <c r="G36" s="221"/>
      <c r="H36" s="221"/>
      <c r="P36" s="56"/>
      <c r="Q36" s="56"/>
      <c r="R36" s="56"/>
      <c r="S36" s="3"/>
      <c r="T36" s="3"/>
    </row>
    <row r="37" spans="1:20" ht="81" customHeight="1" thickBot="1">
      <c r="A37" s="57" t="s">
        <v>93</v>
      </c>
      <c r="B37" s="57" t="s">
        <v>94</v>
      </c>
      <c r="C37" s="57" t="s">
        <v>95</v>
      </c>
      <c r="D37" s="256" t="s">
        <v>96</v>
      </c>
      <c r="E37" s="58" t="s">
        <v>115</v>
      </c>
      <c r="F37" s="58" t="s">
        <v>116</v>
      </c>
      <c r="G37" s="228"/>
      <c r="H37" s="228"/>
      <c r="P37" s="56"/>
      <c r="Q37" s="56"/>
      <c r="R37" s="56"/>
      <c r="S37" s="3"/>
      <c r="T37" s="3"/>
    </row>
    <row r="38" spans="1:20" ht="24" customHeight="1" thickBot="1">
      <c r="A38" s="57"/>
      <c r="B38" s="57"/>
      <c r="C38" s="57"/>
      <c r="D38" s="257"/>
      <c r="E38" s="61" t="s">
        <v>95</v>
      </c>
      <c r="F38" s="61" t="s">
        <v>95</v>
      </c>
      <c r="G38" s="228"/>
      <c r="H38" s="228"/>
      <c r="P38" s="56"/>
      <c r="Q38" s="56"/>
      <c r="R38" s="56"/>
      <c r="S38" s="3"/>
      <c r="T38" s="3"/>
    </row>
    <row r="39" spans="1:20" ht="15" thickBot="1">
      <c r="A39" s="59" t="s">
        <v>97</v>
      </c>
      <c r="B39" s="60">
        <v>47</v>
      </c>
      <c r="C39" s="60">
        <v>8207</v>
      </c>
      <c r="D39" s="62" t="s">
        <v>97</v>
      </c>
      <c r="E39" s="60">
        <v>4819.18</v>
      </c>
      <c r="F39" s="60">
        <v>5805</v>
      </c>
      <c r="G39" s="222"/>
      <c r="H39" s="228"/>
      <c r="P39" s="56"/>
      <c r="Q39" s="56"/>
      <c r="R39" s="56"/>
      <c r="S39" s="3"/>
      <c r="T39" s="3"/>
    </row>
    <row r="40" spans="1:20" ht="15" thickBot="1">
      <c r="A40" s="59" t="s">
        <v>98</v>
      </c>
      <c r="B40" s="60">
        <v>35.5</v>
      </c>
      <c r="C40" s="60">
        <v>6173</v>
      </c>
      <c r="D40" s="62" t="s">
        <v>98</v>
      </c>
      <c r="E40" s="60">
        <v>3517.54</v>
      </c>
      <c r="F40" s="60">
        <v>4237</v>
      </c>
      <c r="G40" s="222"/>
      <c r="H40" s="228"/>
      <c r="P40" s="56"/>
      <c r="Q40" s="56"/>
      <c r="R40" s="56"/>
      <c r="S40" s="3"/>
      <c r="T40" s="3"/>
    </row>
    <row r="41" spans="1:20" ht="15" thickBot="1">
      <c r="A41" s="59" t="s">
        <v>99</v>
      </c>
      <c r="B41" s="60">
        <v>34</v>
      </c>
      <c r="C41" s="60">
        <v>5859</v>
      </c>
      <c r="D41" s="62" t="s">
        <v>99</v>
      </c>
      <c r="E41" s="60">
        <v>3338.78</v>
      </c>
      <c r="F41" s="60">
        <v>4022</v>
      </c>
      <c r="G41" s="222"/>
      <c r="H41" s="228"/>
      <c r="P41" s="56"/>
      <c r="Q41" s="56"/>
      <c r="R41" s="56"/>
      <c r="S41" s="3"/>
      <c r="T41" s="3"/>
    </row>
    <row r="42" spans="1:20" ht="15" thickBot="1">
      <c r="A42" s="59" t="s">
        <v>100</v>
      </c>
      <c r="B42" s="60">
        <v>25.5</v>
      </c>
      <c r="C42" s="60">
        <v>4434</v>
      </c>
      <c r="D42" s="62" t="s">
        <v>100</v>
      </c>
      <c r="E42" s="60">
        <v>2527.04</v>
      </c>
      <c r="F42" s="60">
        <v>3044</v>
      </c>
      <c r="G42" s="222"/>
      <c r="H42" s="228"/>
      <c r="P42" s="56"/>
      <c r="Q42" s="56"/>
      <c r="R42" s="56"/>
      <c r="S42" s="3"/>
      <c r="T42" s="3"/>
    </row>
    <row r="43" spans="1:20" ht="15" thickBot="1">
      <c r="A43" s="59" t="s">
        <v>101</v>
      </c>
      <c r="B43" s="60">
        <v>21</v>
      </c>
      <c r="C43" s="60">
        <v>3669</v>
      </c>
      <c r="D43" s="62" t="s">
        <v>101</v>
      </c>
      <c r="E43" s="60">
        <v>2090.6999999999998</v>
      </c>
      <c r="F43" s="60">
        <v>2518</v>
      </c>
      <c r="G43" s="222"/>
      <c r="H43" s="228"/>
      <c r="P43" s="56"/>
      <c r="Q43" s="56"/>
      <c r="R43" s="56"/>
      <c r="S43" s="3"/>
      <c r="T43" s="3"/>
    </row>
    <row r="44" spans="1:20" ht="14.25">
      <c r="S44" s="3"/>
      <c r="T44" s="3"/>
    </row>
    <row r="45" spans="1:20" s="56" customFormat="1" ht="33.75" customHeight="1">
      <c r="A45" s="63" t="s">
        <v>119</v>
      </c>
      <c r="B45" s="64"/>
      <c r="C45" s="65"/>
      <c r="D45" s="65"/>
      <c r="E45" s="65"/>
      <c r="F45" s="65"/>
      <c r="G45" s="65"/>
      <c r="H45" s="65"/>
      <c r="I45" s="65"/>
      <c r="J45" s="65"/>
      <c r="K45" s="66"/>
      <c r="L45" s="66"/>
      <c r="M45" s="66"/>
      <c r="N45" s="66"/>
      <c r="O45" s="65"/>
      <c r="S45" s="3"/>
      <c r="T45" s="3"/>
    </row>
    <row r="46" spans="1:20" s="56" customFormat="1" ht="3" customHeight="1">
      <c r="A46" s="64"/>
      <c r="B46" s="64"/>
      <c r="C46" s="65"/>
      <c r="D46" s="65"/>
      <c r="E46" s="65"/>
      <c r="F46" s="65"/>
      <c r="G46" s="65"/>
      <c r="H46" s="65"/>
      <c r="I46" s="65"/>
      <c r="J46" s="65"/>
      <c r="K46" s="66"/>
      <c r="L46" s="66"/>
      <c r="M46" s="66"/>
      <c r="N46" s="66"/>
      <c r="O46" s="65"/>
    </row>
    <row r="47" spans="1:20" s="56" customFormat="1" ht="13.5" customHeight="1">
      <c r="A47" s="64" t="s">
        <v>4</v>
      </c>
      <c r="B47" s="64"/>
      <c r="C47" s="65"/>
      <c r="D47" s="65"/>
      <c r="E47" s="65"/>
      <c r="F47" s="65"/>
      <c r="G47" s="65"/>
      <c r="H47" s="65"/>
      <c r="I47" s="65"/>
      <c r="J47" s="65"/>
      <c r="K47" s="66"/>
      <c r="L47" s="66"/>
      <c r="M47" s="66"/>
      <c r="N47" s="66"/>
      <c r="O47" s="65"/>
    </row>
    <row r="48" spans="1:20" s="56" customFormat="1" ht="3" customHeight="1">
      <c r="A48" s="64"/>
      <c r="B48" s="64"/>
      <c r="C48" s="65"/>
      <c r="D48" s="65"/>
      <c r="E48" s="65"/>
      <c r="F48" s="65"/>
      <c r="G48" s="65"/>
      <c r="H48" s="65"/>
      <c r="I48" s="65"/>
      <c r="J48" s="65"/>
      <c r="K48" s="66"/>
      <c r="L48" s="66"/>
      <c r="M48" s="66"/>
      <c r="N48" s="66"/>
      <c r="O48" s="65"/>
    </row>
    <row r="49" spans="1:20" s="56" customFormat="1" ht="12.75" customHeight="1">
      <c r="A49" s="64" t="s">
        <v>145</v>
      </c>
      <c r="B49" s="64"/>
      <c r="C49" s="65"/>
      <c r="D49" s="65"/>
      <c r="E49" s="65"/>
      <c r="F49" s="65"/>
      <c r="G49" s="65"/>
      <c r="H49" s="65"/>
      <c r="I49" s="65"/>
      <c r="J49" s="65"/>
      <c r="K49" s="66"/>
      <c r="L49" s="66"/>
      <c r="M49" s="66"/>
      <c r="N49" s="66"/>
      <c r="O49" s="65"/>
    </row>
    <row r="50" spans="1:20" s="56" customFormat="1" ht="3" customHeight="1">
      <c r="A50" s="64"/>
      <c r="B50" s="64"/>
      <c r="C50" s="65"/>
      <c r="D50" s="65"/>
      <c r="E50" s="65"/>
      <c r="F50" s="65"/>
      <c r="G50" s="65"/>
      <c r="H50" s="65"/>
      <c r="I50" s="65"/>
      <c r="J50" s="65"/>
      <c r="K50" s="66"/>
      <c r="L50" s="66"/>
      <c r="M50" s="66"/>
      <c r="N50" s="66"/>
      <c r="O50" s="65"/>
      <c r="P50" s="65"/>
      <c r="Q50" s="65"/>
      <c r="R50" s="65"/>
      <c r="S50" s="65"/>
      <c r="T50" s="65"/>
    </row>
    <row r="51" spans="1:20" s="56" customFormat="1" ht="12.75" customHeight="1">
      <c r="A51" s="64" t="s">
        <v>26</v>
      </c>
      <c r="B51" s="64"/>
      <c r="C51" s="65"/>
      <c r="D51" s="65"/>
      <c r="E51" s="65"/>
      <c r="F51" s="65"/>
      <c r="G51" s="65"/>
      <c r="H51" s="65"/>
      <c r="I51" s="65"/>
      <c r="J51" s="65"/>
      <c r="K51" s="66"/>
      <c r="L51" s="66"/>
      <c r="M51" s="66"/>
      <c r="N51" s="66"/>
      <c r="O51" s="65"/>
      <c r="P51" s="65"/>
      <c r="Q51" s="65"/>
      <c r="R51" s="65"/>
      <c r="S51" s="65"/>
      <c r="T51" s="65"/>
    </row>
    <row r="52" spans="1:20" s="56" customFormat="1" ht="12.75" customHeight="1">
      <c r="A52" s="64" t="s">
        <v>117</v>
      </c>
      <c r="B52" s="64"/>
      <c r="C52" s="65"/>
      <c r="D52" s="65"/>
      <c r="E52" s="65"/>
      <c r="F52" s="65"/>
      <c r="G52" s="65"/>
      <c r="H52" s="65"/>
      <c r="I52" s="65"/>
      <c r="J52" s="65"/>
      <c r="K52" s="66"/>
      <c r="L52" s="66"/>
      <c r="M52" s="66"/>
      <c r="N52" s="66"/>
      <c r="O52" s="65"/>
      <c r="P52" s="65"/>
      <c r="Q52" s="65"/>
      <c r="R52" s="65"/>
      <c r="S52" s="65"/>
      <c r="T52" s="65"/>
    </row>
    <row r="53" spans="1:20" s="56" customFormat="1" ht="12.75" customHeight="1">
      <c r="A53" s="64" t="s">
        <v>38</v>
      </c>
      <c r="B53" s="64"/>
      <c r="C53" s="65"/>
      <c r="D53" s="65"/>
      <c r="E53" s="65"/>
      <c r="F53" s="65"/>
      <c r="G53" s="65"/>
      <c r="H53" s="65"/>
      <c r="I53" s="65"/>
      <c r="J53" s="65"/>
      <c r="K53" s="66"/>
      <c r="L53" s="66"/>
      <c r="M53" s="66"/>
      <c r="N53" s="66"/>
      <c r="O53" s="65"/>
      <c r="P53" s="65"/>
      <c r="Q53" s="65"/>
      <c r="R53" s="65"/>
      <c r="S53" s="65"/>
      <c r="T53" s="65"/>
    </row>
    <row r="54" spans="1:20" s="56" customFormat="1" ht="4.1500000000000004" customHeight="1">
      <c r="A54" s="64"/>
      <c r="B54" s="64"/>
      <c r="C54" s="65"/>
      <c r="D54" s="65"/>
      <c r="E54" s="65"/>
      <c r="F54" s="65"/>
      <c r="G54" s="65"/>
      <c r="H54" s="65"/>
      <c r="I54" s="65"/>
      <c r="J54" s="65"/>
      <c r="K54" s="66"/>
      <c r="L54" s="66"/>
      <c r="M54" s="66"/>
      <c r="N54" s="66"/>
      <c r="O54" s="65"/>
      <c r="P54" s="65"/>
      <c r="Q54" s="65"/>
      <c r="R54" s="65"/>
      <c r="S54" s="65"/>
      <c r="T54" s="65"/>
    </row>
    <row r="55" spans="1:20" s="56" customFormat="1" ht="12.75" customHeight="1">
      <c r="A55" s="64" t="s">
        <v>107</v>
      </c>
      <c r="B55" s="64"/>
      <c r="C55" s="65"/>
      <c r="D55" s="65"/>
      <c r="E55" s="65"/>
      <c r="F55" s="65"/>
      <c r="G55" s="65"/>
      <c r="H55" s="65"/>
      <c r="I55" s="65"/>
      <c r="J55" s="65"/>
      <c r="K55" s="66"/>
      <c r="L55" s="66"/>
      <c r="M55" s="66"/>
      <c r="N55" s="66"/>
      <c r="O55" s="65"/>
      <c r="P55" s="65"/>
      <c r="Q55" s="65"/>
      <c r="R55" s="65"/>
      <c r="S55" s="65"/>
      <c r="T55" s="65"/>
    </row>
    <row r="56" spans="1:20" s="56" customFormat="1" ht="12.75" customHeight="1">
      <c r="A56" s="64" t="s">
        <v>39</v>
      </c>
      <c r="B56" s="64"/>
      <c r="C56" s="65"/>
      <c r="D56" s="65"/>
      <c r="E56" s="65"/>
      <c r="F56" s="65"/>
      <c r="G56" s="65"/>
      <c r="H56" s="65"/>
      <c r="I56" s="65"/>
      <c r="J56" s="65"/>
      <c r="K56" s="66"/>
      <c r="L56" s="66"/>
      <c r="M56" s="66"/>
      <c r="N56" s="66"/>
      <c r="O56" s="65"/>
      <c r="P56" s="65"/>
      <c r="Q56" s="65"/>
      <c r="R56" s="65"/>
      <c r="S56" s="65"/>
      <c r="T56" s="65"/>
    </row>
    <row r="57" spans="1:20" s="56" customFormat="1" ht="4.1500000000000004" customHeight="1">
      <c r="A57" s="64"/>
      <c r="B57" s="64"/>
      <c r="C57" s="65"/>
      <c r="D57" s="65"/>
      <c r="E57" s="65"/>
      <c r="F57" s="65"/>
      <c r="G57" s="65"/>
      <c r="H57" s="65"/>
      <c r="I57" s="65"/>
      <c r="J57" s="65"/>
      <c r="K57" s="66"/>
      <c r="L57" s="66"/>
      <c r="M57" s="66"/>
      <c r="N57" s="66"/>
      <c r="O57" s="65"/>
      <c r="P57" s="65"/>
      <c r="Q57" s="65"/>
      <c r="R57" s="65"/>
      <c r="S57" s="65"/>
      <c r="T57" s="65"/>
    </row>
  </sheetData>
  <sheetProtection algorithmName="SHA-512" hashValue="nvPlM4IDSdoQ2lDp7pydWmzGaYmB2KATUznzY2Upn8FMOqvw4ZvJVrXdUqvRawp6MLGHETNTN8FHtTLhaamDTQ==" saltValue="Scl2c13iy2+9uN7OIxCvlA==" spinCount="100000" sheet="1" objects="1" scenarios="1"/>
  <mergeCells count="11">
    <mergeCell ref="A9:O9"/>
    <mergeCell ref="E12:J12"/>
    <mergeCell ref="A36:C36"/>
    <mergeCell ref="D36:F36"/>
    <mergeCell ref="D37:D38"/>
    <mergeCell ref="A8:O8"/>
    <mergeCell ref="A1:B1"/>
    <mergeCell ref="C1:O1"/>
    <mergeCell ref="A2:B2"/>
    <mergeCell ref="C2:O2"/>
    <mergeCell ref="A6:O6"/>
  </mergeCells>
  <conditionalFormatting sqref="C1:O1">
    <cfRule type="cellIs" dxfId="75" priority="2" operator="equal">
      <formula>0</formula>
    </cfRule>
  </conditionalFormatting>
  <conditionalFormatting sqref="C2:O2">
    <cfRule type="cellIs" dxfId="74" priority="1" operator="equal">
      <formula>0</formula>
    </cfRule>
  </conditionalFormatting>
  <dataValidations count="1">
    <dataValidation errorStyle="information" allowBlank="1" showErrorMessage="1" promptTitle="Anzahl" prompt="Je Beschäftigten können bis zu zwölf Monatsbeträge je Jahr bzw. bis zu 2.088 Jahresarbeitsstunden angerechnet werden.  _x000a_" sqref="D15:D29"/>
  </dataValidations>
  <pageMargins left="0.70866141732283472" right="0.70866141732283472" top="0.78740157480314965" bottom="0.78740157480314965" header="0.31496062992125984" footer="0.31496062992125984"/>
  <pageSetup paperSize="9" scale="37" orientation="portrait" r:id="rId1"/>
  <headerFooter>
    <oddHeader>&amp;LAnlage&amp;CVorkalkulation zur Gewährung von Zuwendungen
zur Förderung von FuE-Projekten&amp;RFormblatt 
Personalausgaben-Kalkulation
Stand: 14.03.2025</oddHeader>
    <oddFooter>&amp;L&amp;G&amp;C             Seite &amp;P von &amp;N&amp;RUnterlage vom: &amp;D</oddFooter>
  </headerFooter>
  <ignoredErrors>
    <ignoredError sqref="A15:A29 A1:B2 N30:O31 I1:O2 C1:F2 O15 O16:O29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N135"/>
  <sheetViews>
    <sheetView showGridLines="0" zoomScale="115" zoomScaleNormal="115" workbookViewId="0">
      <selection sqref="A1:N1"/>
    </sheetView>
  </sheetViews>
  <sheetFormatPr baseColWidth="10" defaultColWidth="11.5703125" defaultRowHeight="12.75"/>
  <cols>
    <col min="1" max="1" width="6.140625" style="183" customWidth="1"/>
    <col min="2" max="2" width="8.85546875" style="183" customWidth="1"/>
    <col min="3" max="5" width="6.140625" style="180" customWidth="1"/>
    <col min="6" max="6" width="6.140625" style="179" customWidth="1"/>
    <col min="7" max="7" width="6.140625" style="180" customWidth="1"/>
    <col min="8" max="8" width="20.7109375" style="178" customWidth="1"/>
    <col min="9" max="17" width="6.140625" style="178" customWidth="1"/>
    <col min="18" max="16384" width="11.5703125" style="178"/>
  </cols>
  <sheetData>
    <row r="1" spans="1:14" ht="15">
      <c r="A1" s="285" t="str">
        <f>'allg. Projektangaben '!A6</f>
        <v>Antragsteller:</v>
      </c>
      <c r="B1" s="286"/>
      <c r="C1" s="286"/>
      <c r="D1" s="286"/>
      <c r="E1" s="287"/>
      <c r="F1" s="288"/>
      <c r="G1" s="288"/>
      <c r="H1" s="288"/>
      <c r="I1" s="288"/>
      <c r="J1" s="288"/>
      <c r="K1" s="288"/>
      <c r="L1" s="288"/>
      <c r="M1" s="288"/>
      <c r="N1" s="288"/>
    </row>
    <row r="2" spans="1:14" ht="33" customHeight="1">
      <c r="A2" s="289">
        <f>'allg. Projektangaben '!B6</f>
        <v>0</v>
      </c>
      <c r="B2" s="290"/>
      <c r="C2" s="290"/>
      <c r="D2" s="290"/>
      <c r="E2" s="291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2.75" customHeight="1">
      <c r="A3" s="285" t="str">
        <f>'allg. Projektangaben '!A7</f>
        <v>Titel des Vorhabens:</v>
      </c>
      <c r="B3" s="286"/>
      <c r="C3" s="286"/>
      <c r="D3" s="286"/>
      <c r="E3" s="287"/>
      <c r="F3" s="288"/>
      <c r="G3" s="288"/>
      <c r="H3" s="288"/>
      <c r="I3" s="288"/>
      <c r="J3" s="288"/>
      <c r="K3" s="288"/>
      <c r="L3" s="288"/>
      <c r="M3" s="288"/>
      <c r="N3" s="288"/>
    </row>
    <row r="4" spans="1:14" ht="39.75" customHeight="1">
      <c r="A4" s="289">
        <f>'allg. Projektangaben '!B7</f>
        <v>0</v>
      </c>
      <c r="B4" s="290"/>
      <c r="C4" s="290"/>
      <c r="D4" s="290"/>
      <c r="E4" s="291"/>
      <c r="F4" s="292"/>
      <c r="G4" s="292"/>
      <c r="H4" s="292"/>
      <c r="I4" s="292"/>
      <c r="J4" s="292"/>
      <c r="K4" s="292"/>
      <c r="L4" s="292"/>
      <c r="M4" s="292"/>
      <c r="N4" s="292"/>
    </row>
    <row r="5" spans="1:14">
      <c r="A5" s="51"/>
      <c r="B5" s="51"/>
      <c r="C5" s="51"/>
      <c r="D5" s="51"/>
      <c r="E5" s="51"/>
    </row>
    <row r="6" spans="1:14" ht="12.75" customHeight="1">
      <c r="A6" s="178"/>
      <c r="B6" s="178"/>
      <c r="C6" s="241" t="s">
        <v>80</v>
      </c>
      <c r="D6" s="241"/>
      <c r="E6" s="241"/>
      <c r="F6" s="241"/>
      <c r="G6" s="241"/>
      <c r="H6" s="241"/>
      <c r="I6" s="241"/>
      <c r="J6" s="241"/>
      <c r="K6" s="241"/>
    </row>
    <row r="7" spans="1:14" ht="12.75" customHeight="1">
      <c r="A7" s="178"/>
      <c r="B7" s="178"/>
      <c r="C7" s="247" t="s">
        <v>76</v>
      </c>
      <c r="D7" s="247"/>
      <c r="E7" s="247"/>
      <c r="F7" s="247"/>
      <c r="G7" s="247"/>
      <c r="H7" s="247"/>
      <c r="I7" s="247"/>
      <c r="J7" s="247"/>
      <c r="K7" s="247"/>
    </row>
    <row r="9" spans="1:14" ht="18">
      <c r="A9" s="293" t="s">
        <v>0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</row>
    <row r="10" spans="1:14" ht="15" customHeight="1">
      <c r="A10" s="181"/>
      <c r="B10" s="181"/>
      <c r="C10" s="181"/>
      <c r="D10" s="181"/>
      <c r="E10" s="181"/>
      <c r="F10" s="181"/>
      <c r="G10" s="181"/>
    </row>
    <row r="11" spans="1:14" ht="21.75" customHeight="1">
      <c r="A11" s="294" t="s">
        <v>27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</row>
    <row r="12" spans="1:14" ht="21.75" customHeight="1">
      <c r="A12" s="295" t="s">
        <v>5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</row>
    <row r="13" spans="1:14" ht="79.5" customHeight="1" thickBot="1">
      <c r="A13" s="296" t="s">
        <v>65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</row>
    <row r="14" spans="1:14" s="182" customFormat="1" ht="24.75" customHeight="1">
      <c r="A14" s="274" t="s">
        <v>6</v>
      </c>
      <c r="B14" s="275"/>
      <c r="C14" s="276" t="s">
        <v>78</v>
      </c>
      <c r="D14" s="277"/>
      <c r="E14" s="277"/>
      <c r="F14" s="277"/>
      <c r="G14" s="277"/>
      <c r="H14" s="275"/>
      <c r="I14" s="278" t="s">
        <v>25</v>
      </c>
      <c r="J14" s="279"/>
      <c r="K14" s="279"/>
      <c r="L14" s="279"/>
      <c r="M14" s="279"/>
      <c r="N14" s="280"/>
    </row>
    <row r="15" spans="1:14" s="182" customFormat="1" ht="21.75" customHeight="1">
      <c r="A15" s="283">
        <v>1</v>
      </c>
      <c r="B15" s="284"/>
      <c r="C15" s="258"/>
      <c r="D15" s="259"/>
      <c r="E15" s="259"/>
      <c r="F15" s="259"/>
      <c r="G15" s="259"/>
      <c r="H15" s="260"/>
      <c r="I15" s="261"/>
      <c r="J15" s="262"/>
      <c r="K15" s="263"/>
      <c r="L15" s="264"/>
      <c r="M15" s="262"/>
      <c r="N15" s="263"/>
    </row>
    <row r="16" spans="1:14" s="182" customFormat="1" ht="6" customHeight="1">
      <c r="A16" s="265" t="s">
        <v>8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7"/>
    </row>
    <row r="17" spans="1:14" s="182" customFormat="1" ht="4.5" customHeight="1">
      <c r="A17" s="268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70"/>
    </row>
    <row r="18" spans="1:14" s="182" customFormat="1" ht="6" customHeight="1" thickBot="1">
      <c r="A18" s="268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70"/>
    </row>
    <row r="19" spans="1:14" s="182" customFormat="1" ht="114" customHeight="1" thickBot="1">
      <c r="A19" s="271"/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3"/>
    </row>
    <row r="20" spans="1:14" ht="13.5" thickBot="1"/>
    <row r="21" spans="1:14" s="182" customFormat="1" ht="24.75" customHeight="1">
      <c r="A21" s="274" t="s">
        <v>6</v>
      </c>
      <c r="B21" s="275"/>
      <c r="C21" s="276" t="s">
        <v>78</v>
      </c>
      <c r="D21" s="277"/>
      <c r="E21" s="277"/>
      <c r="F21" s="277"/>
      <c r="G21" s="277"/>
      <c r="H21" s="275"/>
      <c r="I21" s="278" t="s">
        <v>25</v>
      </c>
      <c r="J21" s="279"/>
      <c r="K21" s="279"/>
      <c r="L21" s="279"/>
      <c r="M21" s="279"/>
      <c r="N21" s="280"/>
    </row>
    <row r="22" spans="1:14" s="182" customFormat="1" ht="21.75" customHeight="1">
      <c r="A22" s="283">
        <v>2</v>
      </c>
      <c r="B22" s="284"/>
      <c r="C22" s="258"/>
      <c r="D22" s="259"/>
      <c r="E22" s="259"/>
      <c r="F22" s="259"/>
      <c r="G22" s="259"/>
      <c r="H22" s="260"/>
      <c r="I22" s="261"/>
      <c r="J22" s="262"/>
      <c r="K22" s="263"/>
      <c r="L22" s="264"/>
      <c r="M22" s="262"/>
      <c r="N22" s="263"/>
    </row>
    <row r="23" spans="1:14" s="182" customFormat="1" ht="6" customHeight="1">
      <c r="A23" s="265" t="s">
        <v>8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7"/>
    </row>
    <row r="24" spans="1:14" s="182" customFormat="1" ht="4.5" customHeight="1">
      <c r="A24" s="268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70"/>
    </row>
    <row r="25" spans="1:14" s="182" customFormat="1" ht="6" customHeight="1" thickBot="1">
      <c r="A25" s="268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70"/>
    </row>
    <row r="26" spans="1:14" s="182" customFormat="1" ht="114" customHeight="1" thickBot="1">
      <c r="A26" s="271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3"/>
    </row>
    <row r="27" spans="1:14" ht="13.5" thickBot="1"/>
    <row r="28" spans="1:14" s="182" customFormat="1" ht="24.75" customHeight="1">
      <c r="A28" s="274" t="s">
        <v>6</v>
      </c>
      <c r="B28" s="275"/>
      <c r="C28" s="276" t="s">
        <v>78</v>
      </c>
      <c r="D28" s="277"/>
      <c r="E28" s="277"/>
      <c r="F28" s="277"/>
      <c r="G28" s="277"/>
      <c r="H28" s="275"/>
      <c r="I28" s="278" t="s">
        <v>25</v>
      </c>
      <c r="J28" s="281"/>
      <c r="K28" s="281"/>
      <c r="L28" s="281"/>
      <c r="M28" s="281"/>
      <c r="N28" s="282"/>
    </row>
    <row r="29" spans="1:14" s="182" customFormat="1" ht="21.75" customHeight="1">
      <c r="A29" s="283">
        <v>3</v>
      </c>
      <c r="B29" s="284"/>
      <c r="C29" s="258"/>
      <c r="D29" s="259"/>
      <c r="E29" s="259"/>
      <c r="F29" s="259"/>
      <c r="G29" s="259"/>
      <c r="H29" s="260"/>
      <c r="I29" s="261"/>
      <c r="J29" s="262"/>
      <c r="K29" s="263"/>
      <c r="L29" s="264"/>
      <c r="M29" s="262"/>
      <c r="N29" s="263"/>
    </row>
    <row r="30" spans="1:14" s="182" customFormat="1" ht="6" customHeight="1">
      <c r="A30" s="265" t="s">
        <v>8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7"/>
    </row>
    <row r="31" spans="1:14" s="182" customFormat="1" ht="4.5" customHeight="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70"/>
    </row>
    <row r="32" spans="1:14" s="182" customFormat="1" ht="6" customHeight="1" thickBot="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70"/>
    </row>
    <row r="33" spans="1:14" s="182" customFormat="1" ht="114" customHeight="1" thickBot="1">
      <c r="A33" s="271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3"/>
    </row>
    <row r="37" spans="1:14" ht="13.5" thickBot="1"/>
    <row r="38" spans="1:14" s="182" customFormat="1" ht="24.75" customHeight="1">
      <c r="A38" s="274" t="s">
        <v>6</v>
      </c>
      <c r="B38" s="275"/>
      <c r="C38" s="276" t="s">
        <v>78</v>
      </c>
      <c r="D38" s="277"/>
      <c r="E38" s="277"/>
      <c r="F38" s="277"/>
      <c r="G38" s="277"/>
      <c r="H38" s="275"/>
      <c r="I38" s="278" t="s">
        <v>25</v>
      </c>
      <c r="J38" s="279"/>
      <c r="K38" s="279"/>
      <c r="L38" s="279"/>
      <c r="M38" s="279"/>
      <c r="N38" s="280"/>
    </row>
    <row r="39" spans="1:14" s="182" customFormat="1" ht="21.75" customHeight="1">
      <c r="A39" s="283">
        <v>4</v>
      </c>
      <c r="B39" s="284"/>
      <c r="C39" s="258"/>
      <c r="D39" s="259"/>
      <c r="E39" s="259"/>
      <c r="F39" s="259"/>
      <c r="G39" s="259"/>
      <c r="H39" s="260"/>
      <c r="I39" s="261"/>
      <c r="J39" s="262"/>
      <c r="K39" s="263"/>
      <c r="L39" s="264"/>
      <c r="M39" s="262"/>
      <c r="N39" s="263"/>
    </row>
    <row r="40" spans="1:14" s="182" customFormat="1" ht="6" customHeight="1">
      <c r="A40" s="265" t="s">
        <v>8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7"/>
    </row>
    <row r="41" spans="1:14" s="182" customFormat="1" ht="4.5" customHeight="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70"/>
    </row>
    <row r="42" spans="1:14" s="182" customFormat="1" ht="6" customHeight="1" thickBot="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70"/>
    </row>
    <row r="43" spans="1:14" s="182" customFormat="1" ht="114" customHeight="1" thickBot="1">
      <c r="A43" s="271"/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3"/>
    </row>
    <row r="44" spans="1:14" ht="13.5" thickBot="1"/>
    <row r="45" spans="1:14" s="182" customFormat="1" ht="24.75" customHeight="1">
      <c r="A45" s="274" t="s">
        <v>6</v>
      </c>
      <c r="B45" s="275"/>
      <c r="C45" s="276" t="s">
        <v>78</v>
      </c>
      <c r="D45" s="277"/>
      <c r="E45" s="277"/>
      <c r="F45" s="277"/>
      <c r="G45" s="277"/>
      <c r="H45" s="275"/>
      <c r="I45" s="278" t="s">
        <v>25</v>
      </c>
      <c r="J45" s="279"/>
      <c r="K45" s="279"/>
      <c r="L45" s="279"/>
      <c r="M45" s="279"/>
      <c r="N45" s="280"/>
    </row>
    <row r="46" spans="1:14" s="182" customFormat="1" ht="21.75" customHeight="1">
      <c r="A46" s="283">
        <v>5</v>
      </c>
      <c r="B46" s="284"/>
      <c r="C46" s="258"/>
      <c r="D46" s="259"/>
      <c r="E46" s="259"/>
      <c r="F46" s="259"/>
      <c r="G46" s="259"/>
      <c r="H46" s="260"/>
      <c r="I46" s="261"/>
      <c r="J46" s="262"/>
      <c r="K46" s="263"/>
      <c r="L46" s="264"/>
      <c r="M46" s="262"/>
      <c r="N46" s="263"/>
    </row>
    <row r="47" spans="1:14" s="182" customFormat="1" ht="6" customHeight="1">
      <c r="A47" s="265" t="s">
        <v>8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7"/>
    </row>
    <row r="48" spans="1:14" s="182" customFormat="1" ht="4.5" customHeight="1">
      <c r="A48" s="268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70"/>
    </row>
    <row r="49" spans="1:14" s="182" customFormat="1" ht="6" customHeight="1" thickBot="1">
      <c r="A49" s="268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70"/>
    </row>
    <row r="50" spans="1:14" s="182" customFormat="1" ht="114" customHeight="1" thickBot="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3"/>
    </row>
    <row r="51" spans="1:14" ht="13.5" thickBot="1"/>
    <row r="52" spans="1:14" s="182" customFormat="1" ht="24.75" customHeight="1">
      <c r="A52" s="274" t="s">
        <v>6</v>
      </c>
      <c r="B52" s="275"/>
      <c r="C52" s="276" t="s">
        <v>78</v>
      </c>
      <c r="D52" s="277"/>
      <c r="E52" s="277"/>
      <c r="F52" s="277"/>
      <c r="G52" s="277"/>
      <c r="H52" s="275"/>
      <c r="I52" s="278" t="s">
        <v>25</v>
      </c>
      <c r="J52" s="279"/>
      <c r="K52" s="279"/>
      <c r="L52" s="279"/>
      <c r="M52" s="279"/>
      <c r="N52" s="280"/>
    </row>
    <row r="53" spans="1:14" s="182" customFormat="1" ht="21.75" customHeight="1">
      <c r="A53" s="283">
        <v>6</v>
      </c>
      <c r="B53" s="284"/>
      <c r="C53" s="258"/>
      <c r="D53" s="259"/>
      <c r="E53" s="259"/>
      <c r="F53" s="259"/>
      <c r="G53" s="259"/>
      <c r="H53" s="260"/>
      <c r="I53" s="261"/>
      <c r="J53" s="262"/>
      <c r="K53" s="263"/>
      <c r="L53" s="264"/>
      <c r="M53" s="262"/>
      <c r="N53" s="263"/>
    </row>
    <row r="54" spans="1:14" s="182" customFormat="1" ht="6" customHeight="1">
      <c r="A54" s="265" t="s">
        <v>8</v>
      </c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7"/>
    </row>
    <row r="55" spans="1:14" s="182" customFormat="1" ht="4.5" customHeight="1">
      <c r="A55" s="268"/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70"/>
    </row>
    <row r="56" spans="1:14" s="182" customFormat="1" ht="6" customHeight="1" thickBot="1">
      <c r="A56" s="268"/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70"/>
    </row>
    <row r="57" spans="1:14" s="182" customFormat="1" ht="114" customHeight="1" thickBot="1">
      <c r="A57" s="271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3"/>
    </row>
    <row r="58" spans="1:14" ht="13.5" thickBot="1"/>
    <row r="59" spans="1:14" s="182" customFormat="1" ht="24.75" customHeight="1">
      <c r="A59" s="274" t="s">
        <v>6</v>
      </c>
      <c r="B59" s="275"/>
      <c r="C59" s="276" t="s">
        <v>78</v>
      </c>
      <c r="D59" s="277"/>
      <c r="E59" s="277"/>
      <c r="F59" s="277"/>
      <c r="G59" s="277"/>
      <c r="H59" s="275"/>
      <c r="I59" s="278" t="s">
        <v>25</v>
      </c>
      <c r="J59" s="279"/>
      <c r="K59" s="279"/>
      <c r="L59" s="279"/>
      <c r="M59" s="279"/>
      <c r="N59" s="280"/>
    </row>
    <row r="60" spans="1:14" s="182" customFormat="1" ht="21.75" customHeight="1">
      <c r="A60" s="283">
        <v>7</v>
      </c>
      <c r="B60" s="284"/>
      <c r="C60" s="258"/>
      <c r="D60" s="259"/>
      <c r="E60" s="259"/>
      <c r="F60" s="259"/>
      <c r="G60" s="259"/>
      <c r="H60" s="260"/>
      <c r="I60" s="261"/>
      <c r="J60" s="262"/>
      <c r="K60" s="263"/>
      <c r="L60" s="264"/>
      <c r="M60" s="262"/>
      <c r="N60" s="263"/>
    </row>
    <row r="61" spans="1:14" s="182" customFormat="1" ht="6" customHeight="1">
      <c r="A61" s="265" t="s">
        <v>8</v>
      </c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7"/>
    </row>
    <row r="62" spans="1:14" s="182" customFormat="1" ht="4.5" customHeight="1">
      <c r="A62" s="268"/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70"/>
    </row>
    <row r="63" spans="1:14" s="182" customFormat="1" ht="6" customHeight="1" thickBot="1">
      <c r="A63" s="268"/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70"/>
    </row>
    <row r="64" spans="1:14" s="182" customFormat="1" ht="114" customHeight="1" thickBot="1">
      <c r="A64" s="271"/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3"/>
    </row>
    <row r="65" spans="1:14">
      <c r="A65" s="178"/>
      <c r="B65" s="178"/>
      <c r="C65" s="178"/>
      <c r="D65" s="178"/>
      <c r="E65" s="178"/>
      <c r="F65" s="178"/>
      <c r="G65" s="178"/>
    </row>
    <row r="66" spans="1:14">
      <c r="A66" s="178"/>
      <c r="B66" s="178"/>
      <c r="C66" s="178"/>
      <c r="D66" s="178"/>
      <c r="E66" s="178"/>
      <c r="F66" s="178"/>
      <c r="G66" s="178"/>
    </row>
    <row r="67" spans="1:14">
      <c r="A67" s="178"/>
      <c r="B67" s="178"/>
      <c r="C67" s="178"/>
      <c r="D67" s="178"/>
      <c r="E67" s="178"/>
      <c r="F67" s="178"/>
      <c r="G67" s="178"/>
    </row>
    <row r="68" spans="1:14">
      <c r="A68" s="178"/>
      <c r="B68" s="178"/>
      <c r="C68" s="178"/>
      <c r="D68" s="178"/>
      <c r="E68" s="178"/>
      <c r="F68" s="178"/>
      <c r="G68" s="178"/>
    </row>
    <row r="69" spans="1:14">
      <c r="A69" s="178"/>
      <c r="B69" s="178"/>
      <c r="C69" s="178"/>
      <c r="D69" s="178"/>
      <c r="E69" s="178"/>
      <c r="F69" s="178"/>
      <c r="G69" s="178"/>
    </row>
    <row r="70" spans="1:14">
      <c r="A70" s="178"/>
      <c r="B70" s="178"/>
      <c r="C70" s="178"/>
      <c r="D70" s="178"/>
      <c r="E70" s="178"/>
      <c r="F70" s="178"/>
      <c r="G70" s="178"/>
    </row>
    <row r="71" spans="1:14">
      <c r="A71" s="178"/>
      <c r="B71" s="178"/>
      <c r="C71" s="178"/>
      <c r="D71" s="178"/>
      <c r="E71" s="178"/>
      <c r="F71" s="178"/>
      <c r="G71" s="178"/>
    </row>
    <row r="72" spans="1:14">
      <c r="A72" s="178"/>
      <c r="B72" s="178"/>
      <c r="C72" s="178"/>
      <c r="D72" s="178"/>
      <c r="E72" s="178"/>
      <c r="F72" s="178"/>
      <c r="G72" s="178"/>
    </row>
    <row r="73" spans="1:14" ht="13.5" thickBot="1">
      <c r="A73" s="178"/>
      <c r="B73" s="178"/>
      <c r="C73" s="178"/>
      <c r="D73" s="178"/>
      <c r="E73" s="178"/>
      <c r="F73" s="178"/>
      <c r="G73" s="178"/>
    </row>
    <row r="74" spans="1:14" s="182" customFormat="1" ht="24.75" customHeight="1">
      <c r="A74" s="274" t="s">
        <v>6</v>
      </c>
      <c r="B74" s="275"/>
      <c r="C74" s="276" t="s">
        <v>78</v>
      </c>
      <c r="D74" s="277"/>
      <c r="E74" s="277"/>
      <c r="F74" s="277"/>
      <c r="G74" s="277"/>
      <c r="H74" s="275"/>
      <c r="I74" s="278" t="s">
        <v>25</v>
      </c>
      <c r="J74" s="279"/>
      <c r="K74" s="279"/>
      <c r="L74" s="279"/>
      <c r="M74" s="279"/>
      <c r="N74" s="280"/>
    </row>
    <row r="75" spans="1:14" s="182" customFormat="1" ht="21.75" customHeight="1">
      <c r="A75" s="283">
        <v>8</v>
      </c>
      <c r="B75" s="284"/>
      <c r="C75" s="258"/>
      <c r="D75" s="259"/>
      <c r="E75" s="259"/>
      <c r="F75" s="259"/>
      <c r="G75" s="259"/>
      <c r="H75" s="260"/>
      <c r="I75" s="261"/>
      <c r="J75" s="262"/>
      <c r="K75" s="263"/>
      <c r="L75" s="264"/>
      <c r="M75" s="262"/>
      <c r="N75" s="263"/>
    </row>
    <row r="76" spans="1:14" s="182" customFormat="1" ht="6" customHeight="1">
      <c r="A76" s="265" t="s">
        <v>8</v>
      </c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7"/>
    </row>
    <row r="77" spans="1:14" s="182" customFormat="1" ht="4.5" customHeight="1">
      <c r="A77" s="268"/>
      <c r="B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70"/>
    </row>
    <row r="78" spans="1:14" s="182" customFormat="1" ht="6" customHeight="1" thickBot="1">
      <c r="A78" s="268"/>
      <c r="B78" s="269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70"/>
    </row>
    <row r="79" spans="1:14" s="182" customFormat="1" ht="114" customHeight="1" thickBot="1">
      <c r="A79" s="271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3"/>
    </row>
    <row r="80" spans="1:14" ht="13.5" thickBot="1"/>
    <row r="81" spans="1:14" s="182" customFormat="1" ht="24.75" customHeight="1">
      <c r="A81" s="274" t="s">
        <v>6</v>
      </c>
      <c r="B81" s="275"/>
      <c r="C81" s="276" t="s">
        <v>78</v>
      </c>
      <c r="D81" s="277"/>
      <c r="E81" s="277"/>
      <c r="F81" s="277"/>
      <c r="G81" s="277"/>
      <c r="H81" s="275"/>
      <c r="I81" s="278" t="s">
        <v>25</v>
      </c>
      <c r="J81" s="279"/>
      <c r="K81" s="279"/>
      <c r="L81" s="279"/>
      <c r="M81" s="279"/>
      <c r="N81" s="280"/>
    </row>
    <row r="82" spans="1:14" s="182" customFormat="1" ht="21.75" customHeight="1">
      <c r="A82" s="283">
        <v>9</v>
      </c>
      <c r="B82" s="284"/>
      <c r="C82" s="258"/>
      <c r="D82" s="259"/>
      <c r="E82" s="259"/>
      <c r="F82" s="259"/>
      <c r="G82" s="259"/>
      <c r="H82" s="260"/>
      <c r="I82" s="261"/>
      <c r="J82" s="262"/>
      <c r="K82" s="263"/>
      <c r="L82" s="264"/>
      <c r="M82" s="262"/>
      <c r="N82" s="263"/>
    </row>
    <row r="83" spans="1:14" s="182" customFormat="1" ht="6" customHeight="1">
      <c r="A83" s="265" t="s">
        <v>8</v>
      </c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7"/>
    </row>
    <row r="84" spans="1:14" s="182" customFormat="1" ht="4.5" customHeight="1">
      <c r="A84" s="268"/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70"/>
    </row>
    <row r="85" spans="1:14" s="182" customFormat="1" ht="6" customHeight="1" thickBot="1">
      <c r="A85" s="268"/>
      <c r="B85" s="269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70"/>
    </row>
    <row r="86" spans="1:14" s="182" customFormat="1" ht="114" customHeight="1" thickBot="1">
      <c r="A86" s="271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3"/>
    </row>
    <row r="87" spans="1:14" ht="13.5" thickBot="1"/>
    <row r="88" spans="1:14" s="182" customFormat="1" ht="24.75" customHeight="1">
      <c r="A88" s="274" t="s">
        <v>6</v>
      </c>
      <c r="B88" s="275"/>
      <c r="C88" s="276" t="s">
        <v>78</v>
      </c>
      <c r="D88" s="277"/>
      <c r="E88" s="277"/>
      <c r="F88" s="277"/>
      <c r="G88" s="277"/>
      <c r="H88" s="275"/>
      <c r="I88" s="278" t="s">
        <v>25</v>
      </c>
      <c r="J88" s="279"/>
      <c r="K88" s="279"/>
      <c r="L88" s="279"/>
      <c r="M88" s="279"/>
      <c r="N88" s="280"/>
    </row>
    <row r="89" spans="1:14" s="182" customFormat="1" ht="21.75" customHeight="1">
      <c r="A89" s="283">
        <v>10</v>
      </c>
      <c r="B89" s="284"/>
      <c r="C89" s="258"/>
      <c r="D89" s="259"/>
      <c r="E89" s="259"/>
      <c r="F89" s="259"/>
      <c r="G89" s="259"/>
      <c r="H89" s="260"/>
      <c r="I89" s="261"/>
      <c r="J89" s="262"/>
      <c r="K89" s="263"/>
      <c r="L89" s="264"/>
      <c r="M89" s="262"/>
      <c r="N89" s="263"/>
    </row>
    <row r="90" spans="1:14" s="182" customFormat="1" ht="6" customHeight="1">
      <c r="A90" s="265" t="s">
        <v>8</v>
      </c>
      <c r="B90" s="266"/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7"/>
    </row>
    <row r="91" spans="1:14" s="182" customFormat="1" ht="4.5" customHeight="1">
      <c r="A91" s="268"/>
      <c r="B91" s="269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70"/>
    </row>
    <row r="92" spans="1:14" s="182" customFormat="1" ht="6" customHeight="1" thickBot="1">
      <c r="A92" s="268"/>
      <c r="B92" s="269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70"/>
    </row>
    <row r="93" spans="1:14" s="182" customFormat="1" ht="114" customHeight="1" thickBot="1">
      <c r="A93" s="271"/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3"/>
    </row>
    <row r="94" spans="1:14" ht="13.5" thickBot="1"/>
    <row r="95" spans="1:14" s="182" customFormat="1" ht="24.75" customHeight="1">
      <c r="A95" s="274" t="s">
        <v>6</v>
      </c>
      <c r="B95" s="275"/>
      <c r="C95" s="276" t="s">
        <v>78</v>
      </c>
      <c r="D95" s="277"/>
      <c r="E95" s="277"/>
      <c r="F95" s="277"/>
      <c r="G95" s="277"/>
      <c r="H95" s="275"/>
      <c r="I95" s="278" t="s">
        <v>25</v>
      </c>
      <c r="J95" s="279"/>
      <c r="K95" s="279"/>
      <c r="L95" s="279"/>
      <c r="M95" s="279"/>
      <c r="N95" s="280"/>
    </row>
    <row r="96" spans="1:14" s="182" customFormat="1" ht="21.75" customHeight="1">
      <c r="A96" s="283">
        <v>11</v>
      </c>
      <c r="B96" s="284"/>
      <c r="C96" s="258"/>
      <c r="D96" s="259"/>
      <c r="E96" s="259"/>
      <c r="F96" s="259"/>
      <c r="G96" s="259"/>
      <c r="H96" s="260"/>
      <c r="I96" s="261"/>
      <c r="J96" s="262"/>
      <c r="K96" s="263"/>
      <c r="L96" s="264"/>
      <c r="M96" s="262"/>
      <c r="N96" s="263"/>
    </row>
    <row r="97" spans="1:14" s="182" customFormat="1" ht="6" customHeight="1">
      <c r="A97" s="265" t="s">
        <v>8</v>
      </c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7"/>
    </row>
    <row r="98" spans="1:14" s="182" customFormat="1" ht="4.5" customHeight="1">
      <c r="A98" s="268"/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70"/>
    </row>
    <row r="99" spans="1:14" s="182" customFormat="1" ht="6" customHeight="1" thickBot="1">
      <c r="A99" s="268"/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70"/>
    </row>
    <row r="100" spans="1:14" s="182" customFormat="1" ht="114" customHeight="1" thickBot="1">
      <c r="A100" s="271"/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3"/>
    </row>
    <row r="108" spans="1:14" ht="13.5" thickBot="1"/>
    <row r="109" spans="1:14" s="182" customFormat="1" ht="24.75" customHeight="1">
      <c r="A109" s="274" t="s">
        <v>6</v>
      </c>
      <c r="B109" s="275"/>
      <c r="C109" s="276" t="s">
        <v>78</v>
      </c>
      <c r="D109" s="277"/>
      <c r="E109" s="277"/>
      <c r="F109" s="277"/>
      <c r="G109" s="277"/>
      <c r="H109" s="275"/>
      <c r="I109" s="278" t="s">
        <v>25</v>
      </c>
      <c r="J109" s="279"/>
      <c r="K109" s="279"/>
      <c r="L109" s="279"/>
      <c r="M109" s="279"/>
      <c r="N109" s="280"/>
    </row>
    <row r="110" spans="1:14" s="182" customFormat="1" ht="21.75" customHeight="1">
      <c r="A110" s="283">
        <v>12</v>
      </c>
      <c r="B110" s="284"/>
      <c r="C110" s="258"/>
      <c r="D110" s="259"/>
      <c r="E110" s="259"/>
      <c r="F110" s="259"/>
      <c r="G110" s="259"/>
      <c r="H110" s="260"/>
      <c r="I110" s="261"/>
      <c r="J110" s="262"/>
      <c r="K110" s="263"/>
      <c r="L110" s="264"/>
      <c r="M110" s="262"/>
      <c r="N110" s="263"/>
    </row>
    <row r="111" spans="1:14" s="182" customFormat="1" ht="6" customHeight="1">
      <c r="A111" s="265" t="s">
        <v>8</v>
      </c>
      <c r="B111" s="266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7"/>
    </row>
    <row r="112" spans="1:14" s="182" customFormat="1" ht="4.5" customHeight="1">
      <c r="A112" s="268"/>
      <c r="B112" s="269"/>
      <c r="C112" s="269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270"/>
    </row>
    <row r="113" spans="1:14" s="182" customFormat="1" ht="6" customHeight="1" thickBot="1">
      <c r="A113" s="268"/>
      <c r="B113" s="269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70"/>
    </row>
    <row r="114" spans="1:14" s="182" customFormat="1" ht="114" customHeight="1" thickBot="1">
      <c r="A114" s="271"/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3"/>
    </row>
    <row r="115" spans="1:14" ht="13.5" thickBot="1"/>
    <row r="116" spans="1:14" s="182" customFormat="1" ht="24.75" customHeight="1">
      <c r="A116" s="274" t="s">
        <v>6</v>
      </c>
      <c r="B116" s="275"/>
      <c r="C116" s="276" t="s">
        <v>78</v>
      </c>
      <c r="D116" s="277"/>
      <c r="E116" s="277"/>
      <c r="F116" s="277"/>
      <c r="G116" s="277"/>
      <c r="H116" s="275"/>
      <c r="I116" s="278" t="s">
        <v>25</v>
      </c>
      <c r="J116" s="279"/>
      <c r="K116" s="279"/>
      <c r="L116" s="279"/>
      <c r="M116" s="279"/>
      <c r="N116" s="280"/>
    </row>
    <row r="117" spans="1:14" s="182" customFormat="1" ht="21.75" customHeight="1">
      <c r="A117" s="283">
        <v>13</v>
      </c>
      <c r="B117" s="284"/>
      <c r="C117" s="258"/>
      <c r="D117" s="259"/>
      <c r="E117" s="259"/>
      <c r="F117" s="259"/>
      <c r="G117" s="259"/>
      <c r="H117" s="260"/>
      <c r="I117" s="261"/>
      <c r="J117" s="262"/>
      <c r="K117" s="263"/>
      <c r="L117" s="264"/>
      <c r="M117" s="262"/>
      <c r="N117" s="263"/>
    </row>
    <row r="118" spans="1:14" s="182" customFormat="1" ht="6" customHeight="1">
      <c r="A118" s="265" t="s">
        <v>8</v>
      </c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7"/>
    </row>
    <row r="119" spans="1:14" s="182" customFormat="1" ht="4.5" customHeight="1">
      <c r="A119" s="268"/>
      <c r="B119" s="269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70"/>
    </row>
    <row r="120" spans="1:14" s="182" customFormat="1" ht="6" customHeight="1" thickBot="1">
      <c r="A120" s="268"/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70"/>
    </row>
    <row r="121" spans="1:14" s="182" customFormat="1" ht="114" customHeight="1" thickBot="1">
      <c r="A121" s="271"/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3"/>
    </row>
    <row r="122" spans="1:14" ht="13.5" thickBot="1"/>
    <row r="123" spans="1:14" s="182" customFormat="1" ht="24.75" customHeight="1">
      <c r="A123" s="274" t="s">
        <v>6</v>
      </c>
      <c r="B123" s="275"/>
      <c r="C123" s="276" t="s">
        <v>78</v>
      </c>
      <c r="D123" s="277"/>
      <c r="E123" s="277"/>
      <c r="F123" s="277"/>
      <c r="G123" s="277"/>
      <c r="H123" s="275"/>
      <c r="I123" s="278" t="s">
        <v>25</v>
      </c>
      <c r="J123" s="279"/>
      <c r="K123" s="279"/>
      <c r="L123" s="279"/>
      <c r="M123" s="279"/>
      <c r="N123" s="280"/>
    </row>
    <row r="124" spans="1:14" s="182" customFormat="1" ht="21.75" customHeight="1">
      <c r="A124" s="283">
        <v>14</v>
      </c>
      <c r="B124" s="284"/>
      <c r="C124" s="258"/>
      <c r="D124" s="259"/>
      <c r="E124" s="259"/>
      <c r="F124" s="259"/>
      <c r="G124" s="259"/>
      <c r="H124" s="260"/>
      <c r="I124" s="261"/>
      <c r="J124" s="262"/>
      <c r="K124" s="263"/>
      <c r="L124" s="264"/>
      <c r="M124" s="262"/>
      <c r="N124" s="263"/>
    </row>
    <row r="125" spans="1:14" s="182" customFormat="1" ht="6" customHeight="1">
      <c r="A125" s="265" t="s">
        <v>8</v>
      </c>
      <c r="B125" s="266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266"/>
      <c r="N125" s="267"/>
    </row>
    <row r="126" spans="1:14" s="182" customFormat="1" ht="4.5" customHeight="1">
      <c r="A126" s="268"/>
      <c r="B126" s="269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70"/>
    </row>
    <row r="127" spans="1:14" s="182" customFormat="1" ht="6" customHeight="1" thickBot="1">
      <c r="A127" s="268"/>
      <c r="B127" s="269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70"/>
    </row>
    <row r="128" spans="1:14" s="182" customFormat="1" ht="114" customHeight="1" thickBot="1">
      <c r="A128" s="271"/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3"/>
    </row>
    <row r="129" spans="1:14" ht="13.5" thickBot="1"/>
    <row r="130" spans="1:14" s="182" customFormat="1" ht="24.75" customHeight="1">
      <c r="A130" s="274" t="s">
        <v>6</v>
      </c>
      <c r="B130" s="275"/>
      <c r="C130" s="276" t="s">
        <v>78</v>
      </c>
      <c r="D130" s="277"/>
      <c r="E130" s="277"/>
      <c r="F130" s="277"/>
      <c r="G130" s="277"/>
      <c r="H130" s="275"/>
      <c r="I130" s="278" t="s">
        <v>25</v>
      </c>
      <c r="J130" s="279"/>
      <c r="K130" s="279"/>
      <c r="L130" s="279"/>
      <c r="M130" s="279"/>
      <c r="N130" s="280"/>
    </row>
    <row r="131" spans="1:14" s="182" customFormat="1" ht="21.75" customHeight="1">
      <c r="A131" s="283">
        <v>15</v>
      </c>
      <c r="B131" s="284"/>
      <c r="C131" s="258"/>
      <c r="D131" s="259"/>
      <c r="E131" s="259"/>
      <c r="F131" s="259"/>
      <c r="G131" s="259"/>
      <c r="H131" s="260"/>
      <c r="I131" s="261"/>
      <c r="J131" s="262"/>
      <c r="K131" s="263"/>
      <c r="L131" s="264"/>
      <c r="M131" s="262"/>
      <c r="N131" s="263"/>
    </row>
    <row r="132" spans="1:14" s="182" customFormat="1" ht="6" customHeight="1">
      <c r="A132" s="265" t="s">
        <v>8</v>
      </c>
      <c r="B132" s="266"/>
      <c r="C132" s="266"/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7"/>
    </row>
    <row r="133" spans="1:14" s="182" customFormat="1" ht="4.5" customHeight="1">
      <c r="A133" s="268"/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70"/>
    </row>
    <row r="134" spans="1:14" s="182" customFormat="1" ht="6" customHeight="1" thickBot="1">
      <c r="A134" s="268"/>
      <c r="B134" s="269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70"/>
    </row>
    <row r="135" spans="1:14" s="182" customFormat="1" ht="114" customHeight="1" thickBot="1">
      <c r="A135" s="271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3"/>
    </row>
  </sheetData>
  <sheetProtection algorithmName="SHA-512" hashValue="KUe82PWwm/mU1TRrUU0FEzmzGWW8hobLJR9g+6iaQ7eTPuDwNIyRgbOQyWGrWrM19V1L9SNisaTP2+WK0BRh4g==" saltValue="RnkuBAvgMfwlMJexnVgz5g==" spinCount="100000" sheet="1" objects="1" scenarios="1"/>
  <mergeCells count="145">
    <mergeCell ref="A1:N1"/>
    <mergeCell ref="A2:N2"/>
    <mergeCell ref="A3:N3"/>
    <mergeCell ref="A4:N4"/>
    <mergeCell ref="C6:K6"/>
    <mergeCell ref="C7:K7"/>
    <mergeCell ref="A132:N134"/>
    <mergeCell ref="A135:N135"/>
    <mergeCell ref="A9:N9"/>
    <mergeCell ref="A11:N11"/>
    <mergeCell ref="A12:N12"/>
    <mergeCell ref="A13:N13"/>
    <mergeCell ref="A14:B14"/>
    <mergeCell ref="C14:H14"/>
    <mergeCell ref="I14:N14"/>
    <mergeCell ref="A15:B15"/>
    <mergeCell ref="A125:N127"/>
    <mergeCell ref="A128:N128"/>
    <mergeCell ref="A130:B130"/>
    <mergeCell ref="C130:H130"/>
    <mergeCell ref="I130:N130"/>
    <mergeCell ref="A131:B131"/>
    <mergeCell ref="C131:H131"/>
    <mergeCell ref="I131:K131"/>
    <mergeCell ref="L131:N131"/>
    <mergeCell ref="A118:N120"/>
    <mergeCell ref="A121:N121"/>
    <mergeCell ref="A123:B123"/>
    <mergeCell ref="C123:H123"/>
    <mergeCell ref="I123:N123"/>
    <mergeCell ref="A124:B124"/>
    <mergeCell ref="C124:H124"/>
    <mergeCell ref="I124:K124"/>
    <mergeCell ref="L124:N124"/>
    <mergeCell ref="A111:N113"/>
    <mergeCell ref="A114:N114"/>
    <mergeCell ref="A116:B116"/>
    <mergeCell ref="C116:H116"/>
    <mergeCell ref="I116:N116"/>
    <mergeCell ref="A117:B117"/>
    <mergeCell ref="C117:H117"/>
    <mergeCell ref="I117:K117"/>
    <mergeCell ref="L117:N117"/>
    <mergeCell ref="A97:N99"/>
    <mergeCell ref="A100:N100"/>
    <mergeCell ref="A109:B109"/>
    <mergeCell ref="C109:H109"/>
    <mergeCell ref="I109:N109"/>
    <mergeCell ref="A110:B110"/>
    <mergeCell ref="C110:H110"/>
    <mergeCell ref="I110:K110"/>
    <mergeCell ref="L110:N110"/>
    <mergeCell ref="A90:N92"/>
    <mergeCell ref="A93:N93"/>
    <mergeCell ref="A95:B95"/>
    <mergeCell ref="C95:H95"/>
    <mergeCell ref="I95:N95"/>
    <mergeCell ref="A96:B96"/>
    <mergeCell ref="C96:H96"/>
    <mergeCell ref="I96:K96"/>
    <mergeCell ref="L96:N96"/>
    <mergeCell ref="A83:N85"/>
    <mergeCell ref="A86:N86"/>
    <mergeCell ref="A88:B88"/>
    <mergeCell ref="C88:H88"/>
    <mergeCell ref="I88:N88"/>
    <mergeCell ref="A89:B89"/>
    <mergeCell ref="C89:H89"/>
    <mergeCell ref="I89:K89"/>
    <mergeCell ref="L89:N89"/>
    <mergeCell ref="A76:N78"/>
    <mergeCell ref="A79:N79"/>
    <mergeCell ref="A81:B81"/>
    <mergeCell ref="C81:H81"/>
    <mergeCell ref="I81:N81"/>
    <mergeCell ref="A82:B82"/>
    <mergeCell ref="C82:H82"/>
    <mergeCell ref="I82:K82"/>
    <mergeCell ref="L82:N82"/>
    <mergeCell ref="A61:N63"/>
    <mergeCell ref="A64:N64"/>
    <mergeCell ref="A74:B74"/>
    <mergeCell ref="C74:H74"/>
    <mergeCell ref="I74:N74"/>
    <mergeCell ref="A75:B75"/>
    <mergeCell ref="C75:H75"/>
    <mergeCell ref="I75:K75"/>
    <mergeCell ref="L75:N75"/>
    <mergeCell ref="A54:N56"/>
    <mergeCell ref="A57:N57"/>
    <mergeCell ref="A59:B59"/>
    <mergeCell ref="C59:H59"/>
    <mergeCell ref="I59:N59"/>
    <mergeCell ref="A60:B60"/>
    <mergeCell ref="C60:H60"/>
    <mergeCell ref="I60:K60"/>
    <mergeCell ref="L60:N60"/>
    <mergeCell ref="A47:N49"/>
    <mergeCell ref="A50:N50"/>
    <mergeCell ref="A52:B52"/>
    <mergeCell ref="C52:H52"/>
    <mergeCell ref="I52:N52"/>
    <mergeCell ref="A53:B53"/>
    <mergeCell ref="C53:H53"/>
    <mergeCell ref="I53:K53"/>
    <mergeCell ref="L53:N53"/>
    <mergeCell ref="A40:N42"/>
    <mergeCell ref="A43:N43"/>
    <mergeCell ref="A45:B45"/>
    <mergeCell ref="C45:H45"/>
    <mergeCell ref="I45:N45"/>
    <mergeCell ref="A46:B46"/>
    <mergeCell ref="C46:H46"/>
    <mergeCell ref="I46:K46"/>
    <mergeCell ref="L46:N46"/>
    <mergeCell ref="A30:N32"/>
    <mergeCell ref="A33:N33"/>
    <mergeCell ref="A38:B38"/>
    <mergeCell ref="C38:H38"/>
    <mergeCell ref="I38:N38"/>
    <mergeCell ref="A39:B39"/>
    <mergeCell ref="C39:H39"/>
    <mergeCell ref="I39:K39"/>
    <mergeCell ref="L39:N39"/>
    <mergeCell ref="A29:B29"/>
    <mergeCell ref="C29:H29"/>
    <mergeCell ref="I29:K29"/>
    <mergeCell ref="L29:N29"/>
    <mergeCell ref="A22:B22"/>
    <mergeCell ref="C22:H22"/>
    <mergeCell ref="I22:K22"/>
    <mergeCell ref="L22:N22"/>
    <mergeCell ref="A23:N25"/>
    <mergeCell ref="A26:N26"/>
    <mergeCell ref="C15:H15"/>
    <mergeCell ref="I15:K15"/>
    <mergeCell ref="L15:N15"/>
    <mergeCell ref="A16:N18"/>
    <mergeCell ref="A19:N19"/>
    <mergeCell ref="A21:B21"/>
    <mergeCell ref="C21:H21"/>
    <mergeCell ref="I21:N21"/>
    <mergeCell ref="A28:B28"/>
    <mergeCell ref="C28:H28"/>
    <mergeCell ref="I28:N28"/>
  </mergeCells>
  <phoneticPr fontId="26" type="noConversion"/>
  <conditionalFormatting sqref="A4:N4">
    <cfRule type="cellIs" dxfId="73" priority="2" operator="equal">
      <formula>0</formula>
    </cfRule>
  </conditionalFormatting>
  <conditionalFormatting sqref="A2:N2">
    <cfRule type="cellIs" dxfId="72" priority="1" operator="equal">
      <formula>0</formula>
    </cfRule>
  </conditionalFormatting>
  <pageMargins left="0.78740157480314965" right="0.47244094488188981" top="0.98425196850393704" bottom="0.78740157480314965" header="0.51181102362204722" footer="0.35433070866141736"/>
  <pageSetup paperSize="9" scale="83" fitToHeight="4" orientation="portrait" r:id="rId1"/>
  <headerFooter alignWithMargins="0">
    <oddHeader>&amp;LAnlage&amp;CVorkalkulation zur Gewährung von Zuwendungen
zur Förderung von FuE-Projekten&amp;RFormblatt 
Personalausgaben-Arbeitspakete
Stand: 14.03.2025</oddHeader>
    <oddFooter>&amp;L&amp;G&amp;C             Seite &amp;P von &amp;N&amp;RUnterlage vom: &amp;D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C155"/>
  <sheetViews>
    <sheetView showGridLines="0" zoomScaleNormal="100" workbookViewId="0">
      <selection sqref="A1:D1"/>
    </sheetView>
  </sheetViews>
  <sheetFormatPr baseColWidth="10" defaultRowHeight="12.75"/>
  <cols>
    <col min="1" max="1" width="3" style="51" customWidth="1"/>
    <col min="2" max="2" width="19" style="51" customWidth="1"/>
    <col min="3" max="3" width="3.5703125" style="51" customWidth="1"/>
    <col min="4" max="5" width="3.7109375" style="51" customWidth="1"/>
    <col min="6" max="6" width="3.28515625" style="51" customWidth="1"/>
    <col min="7" max="7" width="3.5703125" style="51" customWidth="1"/>
    <col min="8" max="8" width="3.85546875" style="51" customWidth="1"/>
    <col min="9" max="9" width="3" style="51" customWidth="1"/>
    <col min="10" max="10" width="3.7109375" style="51" customWidth="1"/>
    <col min="11" max="11" width="4" style="51" customWidth="1"/>
    <col min="12" max="12" width="3.28515625" style="51" customWidth="1"/>
    <col min="13" max="14" width="3.85546875" style="51" customWidth="1"/>
    <col min="15" max="15" width="8.42578125" style="25" customWidth="1"/>
    <col min="16" max="29" width="8.42578125" style="51" customWidth="1"/>
    <col min="30" max="16384" width="11.42578125" style="51"/>
  </cols>
  <sheetData>
    <row r="1" spans="1:29" s="3" customFormat="1" ht="30.75" customHeight="1">
      <c r="A1" s="242" t="str">
        <f>'allg. Projektangaben '!A6</f>
        <v>Antragsteller:</v>
      </c>
      <c r="B1" s="231"/>
      <c r="C1" s="231"/>
      <c r="D1" s="231"/>
      <c r="E1" s="243">
        <f>'allg. Projektangaben '!B6:G6</f>
        <v>0</v>
      </c>
      <c r="F1" s="243"/>
      <c r="G1" s="243"/>
      <c r="H1" s="243"/>
      <c r="I1" s="243"/>
      <c r="J1" s="305"/>
      <c r="K1" s="305"/>
      <c r="L1" s="305"/>
      <c r="M1" s="305"/>
      <c r="N1" s="305"/>
      <c r="O1" s="305"/>
      <c r="P1" s="305"/>
      <c r="Q1" s="305"/>
      <c r="R1" s="292"/>
      <c r="S1" s="292"/>
      <c r="T1" s="292"/>
      <c r="U1" s="292"/>
      <c r="V1" s="292"/>
      <c r="W1" s="292"/>
      <c r="X1" s="292"/>
    </row>
    <row r="2" spans="1:29" s="3" customFormat="1" ht="30.75" customHeight="1">
      <c r="A2" s="242" t="str">
        <f>'allg. Projektangaben '!A7</f>
        <v>Titel des Vorhabens:</v>
      </c>
      <c r="B2" s="231"/>
      <c r="C2" s="231">
        <f>'allg. Projektangaben '!C7</f>
        <v>0</v>
      </c>
      <c r="D2" s="231"/>
      <c r="E2" s="243">
        <f>'allg. Projektangaben '!B7:G7</f>
        <v>0</v>
      </c>
      <c r="F2" s="243"/>
      <c r="G2" s="243"/>
      <c r="H2" s="243"/>
      <c r="I2" s="243"/>
      <c r="J2" s="305"/>
      <c r="K2" s="305"/>
      <c r="L2" s="305"/>
      <c r="M2" s="305"/>
      <c r="N2" s="305"/>
      <c r="O2" s="305"/>
      <c r="P2" s="305"/>
      <c r="Q2" s="305"/>
      <c r="R2" s="292"/>
      <c r="S2" s="292"/>
      <c r="T2" s="292"/>
      <c r="U2" s="292"/>
      <c r="V2" s="292"/>
      <c r="W2" s="292"/>
      <c r="X2" s="292"/>
    </row>
    <row r="4" spans="1:29" ht="15">
      <c r="E4" s="241" t="s">
        <v>80</v>
      </c>
      <c r="F4" s="306"/>
      <c r="G4" s="307"/>
      <c r="H4" s="307"/>
      <c r="I4" s="307"/>
      <c r="J4" s="307"/>
      <c r="K4" s="307"/>
      <c r="L4" s="244"/>
      <c r="M4" s="244"/>
      <c r="N4" s="244"/>
      <c r="O4" s="244"/>
      <c r="P4" s="244"/>
      <c r="Q4" s="244"/>
      <c r="R4" s="244"/>
      <c r="S4" s="244"/>
      <c r="T4" s="244"/>
    </row>
    <row r="5" spans="1:29" ht="15.75">
      <c r="E5" s="247" t="s">
        <v>76</v>
      </c>
      <c r="F5" s="247"/>
      <c r="G5" s="247"/>
      <c r="H5" s="247"/>
      <c r="I5" s="247"/>
      <c r="J5" s="247"/>
      <c r="K5" s="247"/>
      <c r="L5" s="247"/>
      <c r="M5" s="247"/>
      <c r="N5" s="247"/>
      <c r="O5" s="244"/>
      <c r="P5" s="244"/>
      <c r="Q5" s="244"/>
      <c r="R5" s="244"/>
      <c r="S5" s="244"/>
      <c r="T5" s="244"/>
    </row>
    <row r="6" spans="1:29" ht="6" customHeight="1"/>
    <row r="7" spans="1:29" s="185" customFormat="1" ht="18">
      <c r="A7" s="298" t="s">
        <v>0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184"/>
      <c r="Y7" s="184"/>
      <c r="Z7" s="184"/>
      <c r="AA7" s="184"/>
      <c r="AB7" s="184"/>
      <c r="AC7" s="184"/>
    </row>
    <row r="8" spans="1:29" s="185" customFormat="1" ht="3.75" customHeight="1">
      <c r="A8" s="186"/>
      <c r="B8" s="186"/>
      <c r="C8" s="186"/>
      <c r="D8" s="186"/>
      <c r="E8" s="186"/>
      <c r="F8" s="186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</row>
    <row r="9" spans="1:29" s="185" customFormat="1" ht="20.25">
      <c r="A9" s="294" t="s">
        <v>139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5"/>
      <c r="Y9" s="220"/>
      <c r="Z9" s="220"/>
      <c r="AA9" s="220"/>
      <c r="AB9" s="220"/>
      <c r="AC9" s="220"/>
    </row>
    <row r="10" spans="1:29" s="185" customFormat="1" ht="3.75" customHeight="1">
      <c r="A10" s="188"/>
      <c r="B10" s="189"/>
      <c r="C10" s="189"/>
      <c r="D10" s="189"/>
      <c r="E10" s="190"/>
      <c r="F10" s="189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</row>
    <row r="11" spans="1:29" ht="26.25" customHeight="1">
      <c r="A11" s="299" t="s">
        <v>140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44"/>
    </row>
    <row r="12" spans="1:29" ht="7.5" customHeight="1" thickBot="1">
      <c r="A12" s="300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</row>
    <row r="13" spans="1:29" ht="25.5" customHeight="1" thickBot="1">
      <c r="A13" s="301" t="s">
        <v>9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 t="s">
        <v>10</v>
      </c>
      <c r="T13" s="302"/>
      <c r="U13" s="303" t="str">
        <f>IF(YEAR(Beginn)&gt;1900,YEAR(Beginn),"")</f>
        <v/>
      </c>
      <c r="V13" s="304"/>
    </row>
    <row r="14" spans="1:29" ht="7.5" customHeight="1" thickBot="1"/>
    <row r="15" spans="1:29" ht="18" customHeight="1" thickBot="1">
      <c r="A15" s="328" t="s">
        <v>11</v>
      </c>
      <c r="B15" s="329"/>
      <c r="C15" s="330" t="s">
        <v>12</v>
      </c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08" t="s">
        <v>106</v>
      </c>
      <c r="P15" s="309"/>
      <c r="Q15" s="309"/>
      <c r="R15" s="309"/>
      <c r="S15" s="309"/>
      <c r="T15" s="309"/>
      <c r="U15" s="309"/>
      <c r="V15" s="309"/>
      <c r="W15" s="309"/>
      <c r="X15" s="310"/>
      <c r="Y15" s="310"/>
      <c r="Z15" s="310"/>
      <c r="AA15" s="310"/>
      <c r="AB15" s="310"/>
      <c r="AC15" s="310"/>
    </row>
    <row r="16" spans="1:29" s="193" customFormat="1" ht="11.25" customHeight="1">
      <c r="A16" s="331" t="s">
        <v>13</v>
      </c>
      <c r="B16" s="331" t="s">
        <v>7</v>
      </c>
      <c r="C16" s="333">
        <f>DATEVALUE(CONCATENATE("01.01.",YEAR(Beginn)))</f>
        <v>1</v>
      </c>
      <c r="D16" s="326">
        <f>DATEVALUE(CONCATENATE("01.02.",YEAR(Beginn)))</f>
        <v>32</v>
      </c>
      <c r="E16" s="326">
        <f>DATEVALUE(CONCATENATE("01.03.",YEAR(Beginn)))</f>
        <v>61</v>
      </c>
      <c r="F16" s="326">
        <f>DATEVALUE(CONCATENATE("01.04.",YEAR(Beginn)))</f>
        <v>92</v>
      </c>
      <c r="G16" s="326">
        <f>DATEVALUE(CONCATENATE("01.05.",YEAR(Beginn)))</f>
        <v>122</v>
      </c>
      <c r="H16" s="326">
        <f>DATEVALUE(CONCATENATE("01.06.",YEAR(Beginn)))</f>
        <v>153</v>
      </c>
      <c r="I16" s="326">
        <f>DATEVALUE(CONCATENATE("01.07.",YEAR(Beginn)))</f>
        <v>183</v>
      </c>
      <c r="J16" s="326">
        <f>DATEVALUE(CONCATENATE("01.08.",YEAR(Beginn)))</f>
        <v>214</v>
      </c>
      <c r="K16" s="326">
        <f>DATEVALUE(CONCATENATE("01.09.",YEAR(Beginn)))</f>
        <v>245</v>
      </c>
      <c r="L16" s="326">
        <f>DATEVALUE(CONCATENATE("01.10.",YEAR(Beginn)))</f>
        <v>275</v>
      </c>
      <c r="M16" s="326">
        <f>DATEVALUE(CONCATENATE("01.11.",YEAR(Beginn)))</f>
        <v>306</v>
      </c>
      <c r="N16" s="335">
        <f>DATEVALUE(CONCATENATE("01.12.",YEAR(Beginn)))</f>
        <v>336</v>
      </c>
      <c r="O16" s="191">
        <v>1</v>
      </c>
      <c r="P16" s="192">
        <v>2</v>
      </c>
      <c r="Q16" s="192">
        <v>3</v>
      </c>
      <c r="R16" s="192">
        <v>4</v>
      </c>
      <c r="S16" s="192">
        <v>5</v>
      </c>
      <c r="T16" s="192">
        <v>6</v>
      </c>
      <c r="U16" s="192">
        <v>7</v>
      </c>
      <c r="V16" s="192">
        <v>8</v>
      </c>
      <c r="W16" s="192">
        <v>9</v>
      </c>
      <c r="X16" s="192">
        <f t="shared" ref="X16:AC16" si="0">W16+1</f>
        <v>10</v>
      </c>
      <c r="Y16" s="192">
        <f t="shared" si="0"/>
        <v>11</v>
      </c>
      <c r="Z16" s="192">
        <f t="shared" si="0"/>
        <v>12</v>
      </c>
      <c r="AA16" s="192">
        <f t="shared" si="0"/>
        <v>13</v>
      </c>
      <c r="AB16" s="192">
        <f t="shared" si="0"/>
        <v>14</v>
      </c>
      <c r="AC16" s="192">
        <f t="shared" si="0"/>
        <v>15</v>
      </c>
    </row>
    <row r="17" spans="1:29" s="193" customFormat="1" ht="11.25" customHeight="1" thickBot="1">
      <c r="A17" s="332"/>
      <c r="B17" s="332"/>
      <c r="C17" s="334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36"/>
      <c r="O17" s="194">
        <f ca="1">INDIRECT("'Personalausgaben-Kalkulation'!B"&amp;COLUMN())</f>
        <v>0</v>
      </c>
      <c r="P17" s="195">
        <f t="shared" ref="P17:AC17" ca="1" si="1">INDIRECT("'Personalausgaben-Kalkulation'!B"&amp;COLUMN())</f>
        <v>0</v>
      </c>
      <c r="Q17" s="195">
        <f t="shared" ca="1" si="1"/>
        <v>0</v>
      </c>
      <c r="R17" s="195">
        <f t="shared" ca="1" si="1"/>
        <v>0</v>
      </c>
      <c r="S17" s="195">
        <f t="shared" ca="1" si="1"/>
        <v>0</v>
      </c>
      <c r="T17" s="195">
        <f t="shared" ca="1" si="1"/>
        <v>0</v>
      </c>
      <c r="U17" s="195">
        <f t="shared" ca="1" si="1"/>
        <v>0</v>
      </c>
      <c r="V17" s="195">
        <f t="shared" ca="1" si="1"/>
        <v>0</v>
      </c>
      <c r="W17" s="195">
        <f t="shared" ca="1" si="1"/>
        <v>0</v>
      </c>
      <c r="X17" s="195">
        <f t="shared" ca="1" si="1"/>
        <v>0</v>
      </c>
      <c r="Y17" s="195">
        <f t="shared" ca="1" si="1"/>
        <v>0</v>
      </c>
      <c r="Z17" s="195">
        <f t="shared" ca="1" si="1"/>
        <v>0</v>
      </c>
      <c r="AA17" s="195">
        <f t="shared" ca="1" si="1"/>
        <v>0</v>
      </c>
      <c r="AB17" s="195">
        <f t="shared" ca="1" si="1"/>
        <v>0</v>
      </c>
      <c r="AC17" s="195">
        <f t="shared" ca="1" si="1"/>
        <v>0</v>
      </c>
    </row>
    <row r="18" spans="1:29" ht="15" customHeight="1">
      <c r="A18" s="196">
        <v>1</v>
      </c>
      <c r="B18" s="197" t="str">
        <f>IF(NameAP1&gt;"",NameAP1,"")</f>
        <v/>
      </c>
      <c r="C18" s="5" t="str">
        <f>IF(AND(NameAP1,BeginnAP1&lt;=C$16,EndeAP1&gt;=C$16),"xxx","")</f>
        <v/>
      </c>
      <c r="D18" s="6" t="str">
        <f t="shared" ref="D18:N18" si="2">IF(AND(NameAP1,BeginnAP1&lt;=D$16,EndeAP1&gt;=D$16),"xxx","")</f>
        <v/>
      </c>
      <c r="E18" s="6" t="str">
        <f t="shared" si="2"/>
        <v/>
      </c>
      <c r="F18" s="6" t="str">
        <f t="shared" si="2"/>
        <v/>
      </c>
      <c r="G18" s="6" t="str">
        <f t="shared" si="2"/>
        <v/>
      </c>
      <c r="H18" s="6" t="str">
        <f t="shared" si="2"/>
        <v/>
      </c>
      <c r="I18" s="6" t="str">
        <f t="shared" si="2"/>
        <v/>
      </c>
      <c r="J18" s="6" t="str">
        <f t="shared" si="2"/>
        <v/>
      </c>
      <c r="K18" s="6" t="str">
        <f t="shared" si="2"/>
        <v/>
      </c>
      <c r="L18" s="6" t="str">
        <f t="shared" si="2"/>
        <v/>
      </c>
      <c r="M18" s="6" t="str">
        <f t="shared" si="2"/>
        <v/>
      </c>
      <c r="N18" s="7" t="str">
        <f t="shared" si="2"/>
        <v/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15" customHeight="1">
      <c r="A19" s="198">
        <v>2</v>
      </c>
      <c r="B19" s="199" t="str">
        <f>IF(NameAP2&gt;"",NameAP2,"")</f>
        <v/>
      </c>
      <c r="C19" s="8" t="str">
        <f>IF(AND(NameAP2,BeginnAP2&lt;=C$16,EndeAP2&gt;=C$16),"xxx","")</f>
        <v/>
      </c>
      <c r="D19" s="9" t="str">
        <f t="shared" ref="D19:N19" si="3">IF(AND(NameAP2,BeginnAP2&lt;=D$16,EndeAP2&gt;=D$16),"xxx","")</f>
        <v/>
      </c>
      <c r="E19" s="9" t="str">
        <f t="shared" si="3"/>
        <v/>
      </c>
      <c r="F19" s="9" t="str">
        <f t="shared" si="3"/>
        <v/>
      </c>
      <c r="G19" s="9" t="str">
        <f t="shared" si="3"/>
        <v/>
      </c>
      <c r="H19" s="9" t="str">
        <f t="shared" si="3"/>
        <v/>
      </c>
      <c r="I19" s="9" t="str">
        <f t="shared" si="3"/>
        <v/>
      </c>
      <c r="J19" s="9" t="str">
        <f t="shared" si="3"/>
        <v/>
      </c>
      <c r="K19" s="9" t="str">
        <f t="shared" si="3"/>
        <v/>
      </c>
      <c r="L19" s="9" t="str">
        <f t="shared" si="3"/>
        <v/>
      </c>
      <c r="M19" s="9" t="str">
        <f t="shared" si="3"/>
        <v/>
      </c>
      <c r="N19" s="10" t="str">
        <f t="shared" si="3"/>
        <v/>
      </c>
      <c r="O19" s="22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ht="15" customHeight="1">
      <c r="A20" s="198">
        <v>3</v>
      </c>
      <c r="B20" s="199" t="str">
        <f>IF(NameAP3&gt;"",NameAP3,"")</f>
        <v/>
      </c>
      <c r="C20" s="8" t="str">
        <f>IF(AND(NameAP3,BeginnAP3&lt;=C$16,EndeAP3&gt;=C$16),"xxx","")</f>
        <v/>
      </c>
      <c r="D20" s="9" t="str">
        <f t="shared" ref="D20:N20" si="4">IF(AND(NameAP3,BeginnAP3&lt;=D$16,EndeAP3&gt;=D$16),"xxx","")</f>
        <v/>
      </c>
      <c r="E20" s="9" t="str">
        <f t="shared" si="4"/>
        <v/>
      </c>
      <c r="F20" s="9" t="str">
        <f t="shared" si="4"/>
        <v/>
      </c>
      <c r="G20" s="9" t="str">
        <f t="shared" si="4"/>
        <v/>
      </c>
      <c r="H20" s="9" t="str">
        <f t="shared" si="4"/>
        <v/>
      </c>
      <c r="I20" s="9" t="str">
        <f t="shared" si="4"/>
        <v/>
      </c>
      <c r="J20" s="9" t="str">
        <f t="shared" si="4"/>
        <v/>
      </c>
      <c r="K20" s="9" t="str">
        <f t="shared" si="4"/>
        <v/>
      </c>
      <c r="L20" s="9" t="str">
        <f t="shared" si="4"/>
        <v/>
      </c>
      <c r="M20" s="9" t="str">
        <f t="shared" si="4"/>
        <v/>
      </c>
      <c r="N20" s="10" t="str">
        <f t="shared" si="4"/>
        <v/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ht="15" customHeight="1">
      <c r="A21" s="198">
        <v>4</v>
      </c>
      <c r="B21" s="199" t="str">
        <f>IF(NameAP4&gt;"",NameAP4,"")</f>
        <v/>
      </c>
      <c r="C21" s="8" t="str">
        <f>IF(AND(NameAP4,BeginnAP4&lt;=C$16,EndeAP4&gt;=C$16),"xxx","")</f>
        <v/>
      </c>
      <c r="D21" s="9" t="str">
        <f t="shared" ref="D21:N21" si="5">IF(AND(NameAP4,BeginnAP4&lt;=D$16,EndeAP4&gt;=D$16),"xxx","")</f>
        <v/>
      </c>
      <c r="E21" s="9" t="str">
        <f t="shared" si="5"/>
        <v/>
      </c>
      <c r="F21" s="9" t="str">
        <f t="shared" si="5"/>
        <v/>
      </c>
      <c r="G21" s="9" t="str">
        <f t="shared" si="5"/>
        <v/>
      </c>
      <c r="H21" s="9" t="str">
        <f t="shared" si="5"/>
        <v/>
      </c>
      <c r="I21" s="9" t="str">
        <f t="shared" si="5"/>
        <v/>
      </c>
      <c r="J21" s="9" t="str">
        <f t="shared" si="5"/>
        <v/>
      </c>
      <c r="K21" s="9" t="str">
        <f t="shared" si="5"/>
        <v/>
      </c>
      <c r="L21" s="9" t="str">
        <f t="shared" si="5"/>
        <v/>
      </c>
      <c r="M21" s="9" t="str">
        <f t="shared" si="5"/>
        <v/>
      </c>
      <c r="N21" s="10" t="str">
        <f t="shared" si="5"/>
        <v/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ht="15" customHeight="1">
      <c r="A22" s="198">
        <v>5</v>
      </c>
      <c r="B22" s="199" t="str">
        <f>IF(NameAP5&gt;"",NameAP5,"")</f>
        <v/>
      </c>
      <c r="C22" s="8" t="str">
        <f>IF(AND(NameAP5,BeginnAP5&lt;=C$16,EndeAP5&gt;=C$16),"xxx","")</f>
        <v/>
      </c>
      <c r="D22" s="9" t="str">
        <f t="shared" ref="D22:N22" si="6">IF(AND(NameAP5,BeginnAP5&lt;=D$16,EndeAP5&gt;=D$16),"xxx","")</f>
        <v/>
      </c>
      <c r="E22" s="9" t="str">
        <f t="shared" si="6"/>
        <v/>
      </c>
      <c r="F22" s="9" t="str">
        <f t="shared" si="6"/>
        <v/>
      </c>
      <c r="G22" s="9" t="str">
        <f t="shared" si="6"/>
        <v/>
      </c>
      <c r="H22" s="9" t="str">
        <f t="shared" si="6"/>
        <v/>
      </c>
      <c r="I22" s="9" t="str">
        <f t="shared" si="6"/>
        <v/>
      </c>
      <c r="J22" s="9" t="str">
        <f t="shared" si="6"/>
        <v/>
      </c>
      <c r="K22" s="9" t="str">
        <f t="shared" si="6"/>
        <v/>
      </c>
      <c r="L22" s="9" t="str">
        <f t="shared" si="6"/>
        <v/>
      </c>
      <c r="M22" s="9" t="str">
        <f t="shared" si="6"/>
        <v/>
      </c>
      <c r="N22" s="10" t="str">
        <f t="shared" si="6"/>
        <v/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15" customHeight="1">
      <c r="A23" s="198">
        <v>6</v>
      </c>
      <c r="B23" s="199" t="str">
        <f>IF(NameAP6&gt;"",NameAP6,"")</f>
        <v/>
      </c>
      <c r="C23" s="8" t="str">
        <f>IF(AND(NameAP6,BeginnAP6&lt;=C$16,EndeAP6&gt;=C$16),"xxx","")</f>
        <v/>
      </c>
      <c r="D23" s="9" t="str">
        <f t="shared" ref="D23:N23" si="7">IF(AND(NameAP6,BeginnAP6&lt;=D$16,EndeAP6&gt;=D$16),"xxx","")</f>
        <v/>
      </c>
      <c r="E23" s="9" t="str">
        <f t="shared" si="7"/>
        <v/>
      </c>
      <c r="F23" s="9" t="str">
        <f t="shared" si="7"/>
        <v/>
      </c>
      <c r="G23" s="9" t="str">
        <f t="shared" si="7"/>
        <v/>
      </c>
      <c r="H23" s="9" t="str">
        <f t="shared" si="7"/>
        <v/>
      </c>
      <c r="I23" s="9" t="str">
        <f t="shared" si="7"/>
        <v/>
      </c>
      <c r="J23" s="9" t="str">
        <f t="shared" si="7"/>
        <v/>
      </c>
      <c r="K23" s="9" t="str">
        <f t="shared" si="7"/>
        <v/>
      </c>
      <c r="L23" s="9" t="str">
        <f t="shared" si="7"/>
        <v/>
      </c>
      <c r="M23" s="9" t="str">
        <f t="shared" si="7"/>
        <v/>
      </c>
      <c r="N23" s="10" t="str">
        <f t="shared" si="7"/>
        <v/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ht="15" customHeight="1">
      <c r="A24" s="198">
        <v>7</v>
      </c>
      <c r="B24" s="199" t="str">
        <f>IF(NameAP7&gt;"",NameAP7,"")</f>
        <v/>
      </c>
      <c r="C24" s="8" t="str">
        <f>IF(AND(NameAP7,BeginnAP7&lt;=C$16,EndeAP7&gt;=C$16),"xxx","")</f>
        <v/>
      </c>
      <c r="D24" s="9" t="str">
        <f t="shared" ref="D24:N24" si="8">IF(AND(NameAP7,BeginnAP7&lt;=D$16,EndeAP7&gt;=D$16),"xxx","")</f>
        <v/>
      </c>
      <c r="E24" s="9" t="str">
        <f t="shared" si="8"/>
        <v/>
      </c>
      <c r="F24" s="9" t="str">
        <f t="shared" si="8"/>
        <v/>
      </c>
      <c r="G24" s="9" t="str">
        <f t="shared" si="8"/>
        <v/>
      </c>
      <c r="H24" s="9" t="str">
        <f t="shared" si="8"/>
        <v/>
      </c>
      <c r="I24" s="9" t="str">
        <f t="shared" si="8"/>
        <v/>
      </c>
      <c r="J24" s="9" t="str">
        <f t="shared" si="8"/>
        <v/>
      </c>
      <c r="K24" s="9" t="str">
        <f t="shared" si="8"/>
        <v/>
      </c>
      <c r="L24" s="9" t="str">
        <f t="shared" si="8"/>
        <v/>
      </c>
      <c r="M24" s="9" t="str">
        <f t="shared" si="8"/>
        <v/>
      </c>
      <c r="N24" s="10" t="str">
        <f t="shared" si="8"/>
        <v/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ht="15" customHeight="1">
      <c r="A25" s="198">
        <v>8</v>
      </c>
      <c r="B25" s="199" t="str">
        <f>IF(NameAP8&gt;"",NameAP8,"")</f>
        <v/>
      </c>
      <c r="C25" s="8" t="str">
        <f>IF(AND(NameAP8,BeginnAP8&lt;=C$16,EndeAP8&gt;=C$16),"xxx","")</f>
        <v/>
      </c>
      <c r="D25" s="9" t="str">
        <f t="shared" ref="D25:N25" si="9">IF(AND(NameAP8,BeginnAP8&lt;=D$16,EndeAP8&gt;=D$16),"xxx","")</f>
        <v/>
      </c>
      <c r="E25" s="9" t="str">
        <f t="shared" si="9"/>
        <v/>
      </c>
      <c r="F25" s="9" t="str">
        <f t="shared" si="9"/>
        <v/>
      </c>
      <c r="G25" s="9" t="str">
        <f t="shared" si="9"/>
        <v/>
      </c>
      <c r="H25" s="9" t="str">
        <f t="shared" si="9"/>
        <v/>
      </c>
      <c r="I25" s="9" t="str">
        <f t="shared" si="9"/>
        <v/>
      </c>
      <c r="J25" s="9" t="str">
        <f t="shared" si="9"/>
        <v/>
      </c>
      <c r="K25" s="9" t="str">
        <f t="shared" si="9"/>
        <v/>
      </c>
      <c r="L25" s="9" t="str">
        <f t="shared" si="9"/>
        <v/>
      </c>
      <c r="M25" s="9" t="str">
        <f t="shared" si="9"/>
        <v/>
      </c>
      <c r="N25" s="10" t="str">
        <f t="shared" si="9"/>
        <v/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ht="15" customHeight="1">
      <c r="A26" s="198">
        <v>9</v>
      </c>
      <c r="B26" s="199" t="str">
        <f>IF(NameAP9&gt;"",NameAP9,"")</f>
        <v/>
      </c>
      <c r="C26" s="8" t="str">
        <f>IF(AND(NameAP9,BeginnAP9&lt;=C$16,EndeAP9&gt;=C$16),"xxx","")</f>
        <v/>
      </c>
      <c r="D26" s="9" t="str">
        <f t="shared" ref="D26:N26" si="10">IF(AND(NameAP9,BeginnAP9&lt;=D$16,EndeAP9&gt;=D$16),"xxx","")</f>
        <v/>
      </c>
      <c r="E26" s="9" t="str">
        <f t="shared" si="10"/>
        <v/>
      </c>
      <c r="F26" s="9" t="str">
        <f t="shared" si="10"/>
        <v/>
      </c>
      <c r="G26" s="9" t="str">
        <f t="shared" si="10"/>
        <v/>
      </c>
      <c r="H26" s="9" t="str">
        <f t="shared" si="10"/>
        <v/>
      </c>
      <c r="I26" s="9" t="str">
        <f t="shared" si="10"/>
        <v/>
      </c>
      <c r="J26" s="9" t="str">
        <f t="shared" si="10"/>
        <v/>
      </c>
      <c r="K26" s="9" t="str">
        <f t="shared" si="10"/>
        <v/>
      </c>
      <c r="L26" s="9" t="str">
        <f t="shared" si="10"/>
        <v/>
      </c>
      <c r="M26" s="9" t="str">
        <f t="shared" si="10"/>
        <v/>
      </c>
      <c r="N26" s="10" t="str">
        <f t="shared" si="10"/>
        <v/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ht="15" customHeight="1">
      <c r="A27" s="198">
        <v>10</v>
      </c>
      <c r="B27" s="199" t="str">
        <f>IF(NameAP10&gt;"",NameAP10,"")</f>
        <v/>
      </c>
      <c r="C27" s="8" t="str">
        <f>IF(AND(NameAP10,BeginnAP10&lt;=C$16,EndeAP10&gt;=C$16),"xxx","")</f>
        <v/>
      </c>
      <c r="D27" s="9" t="str">
        <f t="shared" ref="D27:N27" si="11">IF(AND(NameAP10,BeginnAP10&lt;=D$16,EndeAP10&gt;=D$16),"xxx","")</f>
        <v/>
      </c>
      <c r="E27" s="9" t="str">
        <f t="shared" si="11"/>
        <v/>
      </c>
      <c r="F27" s="9" t="str">
        <f t="shared" si="11"/>
        <v/>
      </c>
      <c r="G27" s="9" t="str">
        <f t="shared" si="11"/>
        <v/>
      </c>
      <c r="H27" s="9" t="str">
        <f t="shared" si="11"/>
        <v/>
      </c>
      <c r="I27" s="9" t="str">
        <f t="shared" si="11"/>
        <v/>
      </c>
      <c r="J27" s="9" t="str">
        <f t="shared" si="11"/>
        <v/>
      </c>
      <c r="K27" s="9" t="str">
        <f t="shared" si="11"/>
        <v/>
      </c>
      <c r="L27" s="9" t="str">
        <f t="shared" si="11"/>
        <v/>
      </c>
      <c r="M27" s="9" t="str">
        <f t="shared" si="11"/>
        <v/>
      </c>
      <c r="N27" s="10" t="str">
        <f t="shared" si="11"/>
        <v/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5" customHeight="1">
      <c r="A28" s="198">
        <v>11</v>
      </c>
      <c r="B28" s="199" t="str">
        <f>IF(NameAP11&gt;"",NameAP11,"")</f>
        <v/>
      </c>
      <c r="C28" s="8" t="str">
        <f>IF(AND(NameAP11,BeginnAP11&lt;=C$16,EndeAP11&gt;=C$16),"xxx","")</f>
        <v/>
      </c>
      <c r="D28" s="9" t="str">
        <f t="shared" ref="D28:N28" si="12">IF(AND(NameAP11,BeginnAP11&lt;=D$16,EndeAP11&gt;=D$16),"xxx","")</f>
        <v/>
      </c>
      <c r="E28" s="9" t="str">
        <f t="shared" si="12"/>
        <v/>
      </c>
      <c r="F28" s="9" t="str">
        <f t="shared" si="12"/>
        <v/>
      </c>
      <c r="G28" s="9" t="str">
        <f t="shared" si="12"/>
        <v/>
      </c>
      <c r="H28" s="9" t="str">
        <f t="shared" si="12"/>
        <v/>
      </c>
      <c r="I28" s="9" t="str">
        <f t="shared" si="12"/>
        <v/>
      </c>
      <c r="J28" s="9" t="str">
        <f t="shared" si="12"/>
        <v/>
      </c>
      <c r="K28" s="9" t="str">
        <f t="shared" si="12"/>
        <v/>
      </c>
      <c r="L28" s="9" t="str">
        <f t="shared" si="12"/>
        <v/>
      </c>
      <c r="M28" s="9" t="str">
        <f t="shared" si="12"/>
        <v/>
      </c>
      <c r="N28" s="10" t="str">
        <f t="shared" si="12"/>
        <v/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ht="15" customHeight="1">
      <c r="A29" s="198">
        <v>12</v>
      </c>
      <c r="B29" s="199" t="str">
        <f>IF(NameAP12&gt;"",NameAP12,"")</f>
        <v/>
      </c>
      <c r="C29" s="8" t="str">
        <f>IF(AND(NameAP12,BeginnAP12&lt;=C$16,EndeAP12&gt;=C$16),"xxx","")</f>
        <v/>
      </c>
      <c r="D29" s="9" t="str">
        <f t="shared" ref="D29:N29" si="13">IF(AND(NameAP12,BeginnAP12&lt;=D$16,EndeAP12&gt;=D$16),"xxx","")</f>
        <v/>
      </c>
      <c r="E29" s="9" t="str">
        <f t="shared" si="13"/>
        <v/>
      </c>
      <c r="F29" s="9" t="str">
        <f t="shared" si="13"/>
        <v/>
      </c>
      <c r="G29" s="9" t="str">
        <f t="shared" si="13"/>
        <v/>
      </c>
      <c r="H29" s="9" t="str">
        <f t="shared" si="13"/>
        <v/>
      </c>
      <c r="I29" s="9" t="str">
        <f t="shared" si="13"/>
        <v/>
      </c>
      <c r="J29" s="9" t="str">
        <f t="shared" si="13"/>
        <v/>
      </c>
      <c r="K29" s="9" t="str">
        <f t="shared" si="13"/>
        <v/>
      </c>
      <c r="L29" s="9" t="str">
        <f t="shared" si="13"/>
        <v/>
      </c>
      <c r="M29" s="9" t="str">
        <f t="shared" si="13"/>
        <v/>
      </c>
      <c r="N29" s="10" t="str">
        <f t="shared" si="13"/>
        <v/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ht="15" customHeight="1">
      <c r="A30" s="198">
        <v>13</v>
      </c>
      <c r="B30" s="199" t="str">
        <f>IF(NameAP13&gt;"",NameAP13,"")</f>
        <v/>
      </c>
      <c r="C30" s="8" t="str">
        <f>IF(AND(NameAP13,BeginnAP13&lt;=C$16,EndeAP13&gt;=C$16),"xxx","")</f>
        <v/>
      </c>
      <c r="D30" s="9" t="str">
        <f t="shared" ref="D30:N30" si="14">IF(AND(NameAP13,BeginnAP13&lt;=D$16,EndeAP13&gt;=D$16),"xxx","")</f>
        <v/>
      </c>
      <c r="E30" s="9" t="str">
        <f t="shared" si="14"/>
        <v/>
      </c>
      <c r="F30" s="9" t="str">
        <f t="shared" si="14"/>
        <v/>
      </c>
      <c r="G30" s="9" t="str">
        <f t="shared" si="14"/>
        <v/>
      </c>
      <c r="H30" s="9" t="str">
        <f t="shared" si="14"/>
        <v/>
      </c>
      <c r="I30" s="9" t="str">
        <f t="shared" si="14"/>
        <v/>
      </c>
      <c r="J30" s="9" t="str">
        <f t="shared" si="14"/>
        <v/>
      </c>
      <c r="K30" s="9" t="str">
        <f t="shared" si="14"/>
        <v/>
      </c>
      <c r="L30" s="9" t="str">
        <f t="shared" si="14"/>
        <v/>
      </c>
      <c r="M30" s="9" t="str">
        <f t="shared" si="14"/>
        <v/>
      </c>
      <c r="N30" s="10" t="str">
        <f t="shared" si="14"/>
        <v/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ht="15" customHeight="1">
      <c r="A31" s="198">
        <v>14</v>
      </c>
      <c r="B31" s="199" t="str">
        <f>IF(NameAP14&gt;"",NameAP14,"")</f>
        <v/>
      </c>
      <c r="C31" s="8" t="str">
        <f>IF(AND(NameAP14,BeginnAP14&lt;=C$16,EndeAP14&gt;=C$16),"xxx","")</f>
        <v/>
      </c>
      <c r="D31" s="9" t="str">
        <f t="shared" ref="D31:N31" si="15">IF(AND(NameAP14,BeginnAP14&lt;=D$16,EndeAP14&gt;=D$16),"xxx","")</f>
        <v/>
      </c>
      <c r="E31" s="9" t="str">
        <f t="shared" si="15"/>
        <v/>
      </c>
      <c r="F31" s="9" t="str">
        <f t="shared" si="15"/>
        <v/>
      </c>
      <c r="G31" s="9" t="str">
        <f t="shared" si="15"/>
        <v/>
      </c>
      <c r="H31" s="9" t="str">
        <f t="shared" si="15"/>
        <v/>
      </c>
      <c r="I31" s="9" t="str">
        <f t="shared" si="15"/>
        <v/>
      </c>
      <c r="J31" s="9" t="str">
        <f t="shared" si="15"/>
        <v/>
      </c>
      <c r="K31" s="9" t="str">
        <f t="shared" si="15"/>
        <v/>
      </c>
      <c r="L31" s="9" t="str">
        <f t="shared" si="15"/>
        <v/>
      </c>
      <c r="M31" s="9" t="str">
        <f t="shared" si="15"/>
        <v/>
      </c>
      <c r="N31" s="10" t="str">
        <f t="shared" si="15"/>
        <v/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ht="15" customHeight="1">
      <c r="A32" s="198">
        <f>A31+1</f>
        <v>15</v>
      </c>
      <c r="B32" s="199" t="str">
        <f>IF(NameAP15&gt;"",NameAP15,"")</f>
        <v/>
      </c>
      <c r="C32" s="8" t="str">
        <f t="shared" ref="C32:N32" si="16">IF(AND(NameAP15,BeginnAP15&lt;=C$16,EndeAP15&gt;=C$16),"xxx","")</f>
        <v/>
      </c>
      <c r="D32" s="9" t="str">
        <f t="shared" si="16"/>
        <v/>
      </c>
      <c r="E32" s="9" t="str">
        <f t="shared" si="16"/>
        <v/>
      </c>
      <c r="F32" s="9" t="str">
        <f t="shared" si="16"/>
        <v/>
      </c>
      <c r="G32" s="9" t="str">
        <f t="shared" si="16"/>
        <v/>
      </c>
      <c r="H32" s="9" t="str">
        <f t="shared" si="16"/>
        <v/>
      </c>
      <c r="I32" s="9" t="str">
        <f t="shared" si="16"/>
        <v/>
      </c>
      <c r="J32" s="9" t="str">
        <f t="shared" si="16"/>
        <v/>
      </c>
      <c r="K32" s="9" t="str">
        <f t="shared" si="16"/>
        <v/>
      </c>
      <c r="L32" s="9" t="str">
        <f t="shared" si="16"/>
        <v/>
      </c>
      <c r="M32" s="9" t="str">
        <f t="shared" si="16"/>
        <v/>
      </c>
      <c r="N32" s="10" t="str">
        <f t="shared" si="16"/>
        <v/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ht="15" customHeight="1" thickBot="1">
      <c r="A33" s="200"/>
      <c r="B33" s="201"/>
      <c r="C33" s="202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4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205" customFormat="1" ht="18" customHeight="1" thickBot="1">
      <c r="B34" s="51"/>
      <c r="C34" s="311" t="s">
        <v>104</v>
      </c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3"/>
      <c r="O34" s="206">
        <f>SUM(O18:O33)</f>
        <v>0</v>
      </c>
      <c r="P34" s="206">
        <f t="shared" ref="P34:X34" si="17">SUM(P18:P33)</f>
        <v>0</v>
      </c>
      <c r="Q34" s="206">
        <f t="shared" si="17"/>
        <v>0</v>
      </c>
      <c r="R34" s="206">
        <f t="shared" si="17"/>
        <v>0</v>
      </c>
      <c r="S34" s="206">
        <f t="shared" si="17"/>
        <v>0</v>
      </c>
      <c r="T34" s="206">
        <f t="shared" si="17"/>
        <v>0</v>
      </c>
      <c r="U34" s="206">
        <f t="shared" si="17"/>
        <v>0</v>
      </c>
      <c r="V34" s="206">
        <f t="shared" si="17"/>
        <v>0</v>
      </c>
      <c r="W34" s="206">
        <f t="shared" si="17"/>
        <v>0</v>
      </c>
      <c r="X34" s="206">
        <f t="shared" si="17"/>
        <v>0</v>
      </c>
      <c r="Y34" s="206">
        <f t="shared" ref="Y34:AC34" si="18">SUM(Y18:Y33)</f>
        <v>0</v>
      </c>
      <c r="Z34" s="206">
        <f t="shared" si="18"/>
        <v>0</v>
      </c>
      <c r="AA34" s="206">
        <f t="shared" si="18"/>
        <v>0</v>
      </c>
      <c r="AB34" s="206">
        <f t="shared" si="18"/>
        <v>0</v>
      </c>
      <c r="AC34" s="206">
        <f t="shared" si="18"/>
        <v>0</v>
      </c>
    </row>
    <row r="35" spans="1:29" s="205" customFormat="1" ht="18" customHeight="1" thickBot="1">
      <c r="B35" s="51"/>
      <c r="C35" s="314" t="s">
        <v>103</v>
      </c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6"/>
      <c r="O35" s="207">
        <f ca="1">INDIRECT("'Personalausgaben-Kalkulation'!N"&amp;COLUMN())</f>
        <v>0</v>
      </c>
      <c r="P35" s="207">
        <f t="shared" ref="P35:AC35" ca="1" si="19">INDIRECT("'Personalausgaben-Kalkulation'!N"&amp;COLUMN())</f>
        <v>0</v>
      </c>
      <c r="Q35" s="207">
        <f t="shared" ca="1" si="19"/>
        <v>0</v>
      </c>
      <c r="R35" s="207">
        <f t="shared" ca="1" si="19"/>
        <v>0</v>
      </c>
      <c r="S35" s="207">
        <f t="shared" ca="1" si="19"/>
        <v>0</v>
      </c>
      <c r="T35" s="207">
        <f t="shared" ca="1" si="19"/>
        <v>0</v>
      </c>
      <c r="U35" s="207">
        <f t="shared" ca="1" si="19"/>
        <v>0</v>
      </c>
      <c r="V35" s="207">
        <f t="shared" ca="1" si="19"/>
        <v>0</v>
      </c>
      <c r="W35" s="207">
        <f t="shared" ca="1" si="19"/>
        <v>0</v>
      </c>
      <c r="X35" s="207">
        <f t="shared" ca="1" si="19"/>
        <v>0</v>
      </c>
      <c r="Y35" s="207">
        <f t="shared" ca="1" si="19"/>
        <v>0</v>
      </c>
      <c r="Z35" s="207">
        <f t="shared" ca="1" si="19"/>
        <v>0</v>
      </c>
      <c r="AA35" s="207">
        <f t="shared" ca="1" si="19"/>
        <v>0</v>
      </c>
      <c r="AB35" s="207">
        <f t="shared" ca="1" si="19"/>
        <v>0</v>
      </c>
      <c r="AC35" s="207">
        <f t="shared" ca="1" si="19"/>
        <v>0</v>
      </c>
    </row>
    <row r="36" spans="1:29" s="205" customFormat="1" ht="18" customHeight="1" thickBot="1">
      <c r="B36" s="51"/>
      <c r="C36" s="317" t="s">
        <v>105</v>
      </c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9"/>
      <c r="O36" s="206">
        <f ca="1">O34*O35</f>
        <v>0</v>
      </c>
      <c r="P36" s="206">
        <f t="shared" ref="P36:U36" ca="1" si="20">P34*P35</f>
        <v>0</v>
      </c>
      <c r="Q36" s="206">
        <f t="shared" ca="1" si="20"/>
        <v>0</v>
      </c>
      <c r="R36" s="206">
        <f t="shared" ca="1" si="20"/>
        <v>0</v>
      </c>
      <c r="S36" s="206">
        <f t="shared" ca="1" si="20"/>
        <v>0</v>
      </c>
      <c r="T36" s="206">
        <f t="shared" ca="1" si="20"/>
        <v>0</v>
      </c>
      <c r="U36" s="206">
        <f t="shared" ca="1" si="20"/>
        <v>0</v>
      </c>
      <c r="V36" s="206">
        <f t="shared" ref="V36:AC36" ca="1" si="21">V34*V35</f>
        <v>0</v>
      </c>
      <c r="W36" s="206">
        <f t="shared" ca="1" si="21"/>
        <v>0</v>
      </c>
      <c r="X36" s="206">
        <f t="shared" ca="1" si="21"/>
        <v>0</v>
      </c>
      <c r="Y36" s="206">
        <f t="shared" ca="1" si="21"/>
        <v>0</v>
      </c>
      <c r="Z36" s="206">
        <f t="shared" ca="1" si="21"/>
        <v>0</v>
      </c>
      <c r="AA36" s="206">
        <f t="shared" ca="1" si="21"/>
        <v>0</v>
      </c>
      <c r="AB36" s="206">
        <f t="shared" ca="1" si="21"/>
        <v>0</v>
      </c>
      <c r="AC36" s="206">
        <f t="shared" ca="1" si="21"/>
        <v>0</v>
      </c>
    </row>
    <row r="37" spans="1:29" ht="13.5" thickBot="1">
      <c r="O37" s="208"/>
      <c r="P37" s="209"/>
      <c r="Q37" s="209"/>
      <c r="R37" s="209"/>
      <c r="S37" s="209"/>
      <c r="T37" s="209"/>
      <c r="U37" s="209"/>
      <c r="V37" s="210"/>
      <c r="W37" s="209"/>
      <c r="X37" s="209"/>
      <c r="Y37" s="209"/>
      <c r="Z37" s="209"/>
      <c r="AA37" s="209"/>
      <c r="AB37" s="209"/>
      <c r="AC37" s="209"/>
    </row>
    <row r="38" spans="1:29" ht="12.75" customHeight="1">
      <c r="B38" s="1"/>
      <c r="C38" s="1"/>
      <c r="O38" s="208"/>
      <c r="P38" s="209"/>
      <c r="Q38" s="209"/>
      <c r="R38" s="211" t="s">
        <v>14</v>
      </c>
      <c r="S38" s="209"/>
      <c r="T38" s="320">
        <f ca="1">SUM(O36:AQ36)</f>
        <v>0</v>
      </c>
      <c r="U38" s="321"/>
      <c r="V38" s="322"/>
    </row>
    <row r="39" spans="1:29" ht="14.25" customHeight="1" thickBot="1">
      <c r="B39" s="2"/>
      <c r="C39" s="2"/>
      <c r="O39" s="208"/>
      <c r="P39" s="209"/>
      <c r="Q39" s="209"/>
      <c r="R39" s="212" t="str">
        <f>IF(YEAR(Beginn)&gt;1900,YEAR(Beginn),"")</f>
        <v/>
      </c>
      <c r="S39" s="211"/>
      <c r="T39" s="323"/>
      <c r="U39" s="324"/>
      <c r="V39" s="325"/>
    </row>
    <row r="40" spans="1:29" ht="14.25" customHeight="1">
      <c r="B40" s="2"/>
      <c r="C40" s="2"/>
      <c r="O40" s="208"/>
      <c r="P40" s="209"/>
      <c r="Q40" s="209"/>
      <c r="R40" s="209"/>
      <c r="S40" s="209"/>
      <c r="T40" s="209"/>
      <c r="U40" s="209"/>
      <c r="V40" s="209"/>
      <c r="W40" s="209"/>
    </row>
    <row r="41" spans="1:29" ht="14.25" customHeight="1">
      <c r="B41" s="2"/>
      <c r="C41" s="2"/>
      <c r="O41" s="208"/>
      <c r="P41" s="209"/>
      <c r="Q41" s="209"/>
      <c r="R41" s="209"/>
      <c r="S41" s="209"/>
      <c r="T41" s="209"/>
      <c r="U41" s="209"/>
      <c r="V41" s="209"/>
      <c r="W41" s="209"/>
    </row>
    <row r="42" spans="1:29" ht="14.25" customHeight="1">
      <c r="B42" s="2"/>
      <c r="C42" s="2"/>
      <c r="O42" s="208"/>
      <c r="P42" s="209"/>
      <c r="Q42" s="209"/>
      <c r="R42" s="209"/>
      <c r="S42" s="209"/>
      <c r="T42" s="209"/>
      <c r="U42" s="209"/>
      <c r="V42" s="209"/>
      <c r="W42" s="209"/>
    </row>
    <row r="43" spans="1:29">
      <c r="B43" s="1"/>
      <c r="C43" s="1"/>
      <c r="O43" s="208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</row>
    <row r="44" spans="1:29" s="185" customFormat="1" ht="20.25">
      <c r="A44" s="294" t="s">
        <v>139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5"/>
      <c r="Y44" s="220"/>
      <c r="Z44" s="220"/>
      <c r="AA44" s="220"/>
      <c r="AB44" s="220"/>
      <c r="AC44" s="220"/>
    </row>
    <row r="45" spans="1:29" s="185" customFormat="1" ht="3.75" customHeight="1">
      <c r="A45" s="188"/>
      <c r="B45" s="189"/>
      <c r="C45" s="189"/>
      <c r="D45" s="189"/>
      <c r="E45" s="190"/>
      <c r="F45" s="189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</row>
    <row r="46" spans="1:29" ht="26.25" customHeight="1">
      <c r="A46" s="299" t="s">
        <v>140</v>
      </c>
      <c r="B46" s="299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44"/>
    </row>
    <row r="47" spans="1:29" ht="13.5" thickBot="1"/>
    <row r="48" spans="1:29" ht="25.5" customHeight="1" thickBot="1">
      <c r="A48" s="301" t="s">
        <v>9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 t="s">
        <v>10</v>
      </c>
      <c r="T48" s="302"/>
      <c r="U48" s="340" t="str">
        <f>IF(YEAR(Beginn)&gt;1900,YEAR(Beginn)+1,"")</f>
        <v/>
      </c>
      <c r="V48" s="341"/>
    </row>
    <row r="49" spans="1:29" ht="13.5" thickBot="1"/>
    <row r="50" spans="1:29" ht="18" customHeight="1" thickBot="1">
      <c r="A50" s="328" t="s">
        <v>11</v>
      </c>
      <c r="B50" s="329"/>
      <c r="C50" s="330" t="s">
        <v>12</v>
      </c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08" t="s">
        <v>106</v>
      </c>
      <c r="P50" s="309"/>
      <c r="Q50" s="309"/>
      <c r="R50" s="309"/>
      <c r="S50" s="309"/>
      <c r="T50" s="309"/>
      <c r="U50" s="309"/>
      <c r="V50" s="309"/>
      <c r="W50" s="309"/>
      <c r="X50" s="310"/>
      <c r="Y50" s="310"/>
      <c r="Z50" s="310"/>
      <c r="AA50" s="310"/>
      <c r="AB50" s="310"/>
      <c r="AC50" s="310"/>
    </row>
    <row r="51" spans="1:29" s="193" customFormat="1" ht="11.25" customHeight="1">
      <c r="A51" s="331" t="s">
        <v>13</v>
      </c>
      <c r="B51" s="331" t="s">
        <v>7</v>
      </c>
      <c r="C51" s="333">
        <f>DATEVALUE(CONCATENATE("01.01.",YEAR(Beginn+366)))</f>
        <v>1</v>
      </c>
      <c r="D51" s="326">
        <f>DATEVALUE(CONCATENATE("01.02.",YEAR(Beginn+366)))</f>
        <v>32</v>
      </c>
      <c r="E51" s="326">
        <f>DATEVALUE(CONCATENATE("01.03.",YEAR(Beginn+366)))</f>
        <v>61</v>
      </c>
      <c r="F51" s="326">
        <f>DATEVALUE(CONCATENATE("01.04.",YEAR(Beginn+366)))</f>
        <v>92</v>
      </c>
      <c r="G51" s="326">
        <f>DATEVALUE(CONCATENATE("01.05.",YEAR(Beginn+366)))</f>
        <v>122</v>
      </c>
      <c r="H51" s="326">
        <f>DATEVALUE(CONCATENATE("01.06.",YEAR(Beginn+366)))</f>
        <v>153</v>
      </c>
      <c r="I51" s="326">
        <f>DATEVALUE(CONCATENATE("01.07.",YEAR(Beginn+366)))</f>
        <v>183</v>
      </c>
      <c r="J51" s="326">
        <f>DATEVALUE(CONCATENATE("01.08.",YEAR(Beginn+366)))</f>
        <v>214</v>
      </c>
      <c r="K51" s="326">
        <f>DATEVALUE(CONCATENATE("01.09.",YEAR(Beginn+366)))</f>
        <v>245</v>
      </c>
      <c r="L51" s="326">
        <f>DATEVALUE(CONCATENATE("01.10.",YEAR(Beginn+366)))</f>
        <v>275</v>
      </c>
      <c r="M51" s="326">
        <f>DATEVALUE(CONCATENATE("01.11.",YEAR(Beginn+366)))</f>
        <v>306</v>
      </c>
      <c r="N51" s="342">
        <f>DATEVALUE(CONCATENATE("01.12.",YEAR(Beginn+366)))</f>
        <v>336</v>
      </c>
      <c r="O51" s="191">
        <v>1</v>
      </c>
      <c r="P51" s="192">
        <v>2</v>
      </c>
      <c r="Q51" s="192">
        <v>3</v>
      </c>
      <c r="R51" s="192">
        <v>4</v>
      </c>
      <c r="S51" s="192">
        <v>5</v>
      </c>
      <c r="T51" s="192">
        <v>6</v>
      </c>
      <c r="U51" s="192">
        <v>7</v>
      </c>
      <c r="V51" s="192">
        <v>8</v>
      </c>
      <c r="W51" s="192">
        <v>9</v>
      </c>
      <c r="X51" s="192">
        <f t="shared" ref="X51:AC51" si="22">W51+1</f>
        <v>10</v>
      </c>
      <c r="Y51" s="192">
        <f t="shared" si="22"/>
        <v>11</v>
      </c>
      <c r="Z51" s="192">
        <f t="shared" si="22"/>
        <v>12</v>
      </c>
      <c r="AA51" s="192">
        <f t="shared" si="22"/>
        <v>13</v>
      </c>
      <c r="AB51" s="192">
        <f t="shared" si="22"/>
        <v>14</v>
      </c>
      <c r="AC51" s="192">
        <f t="shared" si="22"/>
        <v>15</v>
      </c>
    </row>
    <row r="52" spans="1:29" s="193" customFormat="1" ht="11.25" customHeight="1" thickBot="1">
      <c r="A52" s="337"/>
      <c r="B52" s="337"/>
      <c r="C52" s="338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43"/>
      <c r="O52" s="194">
        <f ca="1">INDIRECT("'Personalausgaben-Kalkulation'!B"&amp;COLUMN())</f>
        <v>0</v>
      </c>
      <c r="P52" s="195">
        <f t="shared" ref="P52:AC52" ca="1" si="23">INDIRECT("'Personalausgaben-Kalkulation'!B"&amp;COLUMN())</f>
        <v>0</v>
      </c>
      <c r="Q52" s="195">
        <f t="shared" ca="1" si="23"/>
        <v>0</v>
      </c>
      <c r="R52" s="195">
        <f t="shared" ca="1" si="23"/>
        <v>0</v>
      </c>
      <c r="S52" s="195">
        <f t="shared" ca="1" si="23"/>
        <v>0</v>
      </c>
      <c r="T52" s="195">
        <f t="shared" ca="1" si="23"/>
        <v>0</v>
      </c>
      <c r="U52" s="195">
        <f t="shared" ca="1" si="23"/>
        <v>0</v>
      </c>
      <c r="V52" s="195">
        <f t="shared" ca="1" si="23"/>
        <v>0</v>
      </c>
      <c r="W52" s="195">
        <f t="shared" ca="1" si="23"/>
        <v>0</v>
      </c>
      <c r="X52" s="195">
        <f t="shared" ca="1" si="23"/>
        <v>0</v>
      </c>
      <c r="Y52" s="195">
        <f t="shared" ca="1" si="23"/>
        <v>0</v>
      </c>
      <c r="Z52" s="195">
        <f t="shared" ca="1" si="23"/>
        <v>0</v>
      </c>
      <c r="AA52" s="195">
        <f t="shared" ca="1" si="23"/>
        <v>0</v>
      </c>
      <c r="AB52" s="195">
        <f t="shared" ca="1" si="23"/>
        <v>0</v>
      </c>
      <c r="AC52" s="195">
        <f t="shared" ca="1" si="23"/>
        <v>0</v>
      </c>
    </row>
    <row r="53" spans="1:29" ht="15" customHeight="1">
      <c r="A53" s="196">
        <v>1</v>
      </c>
      <c r="B53" s="213" t="str">
        <f>IF(NameAP1&gt;"",NameAP1,"")</f>
        <v/>
      </c>
      <c r="C53" s="12" t="str">
        <f>IF(AND(NameAP1,BeginnAP1&lt;=C$51,EndeAP1&gt;=C$51),"xxx","")</f>
        <v/>
      </c>
      <c r="D53" s="13" t="str">
        <f t="shared" ref="D53:N53" si="24">IF(AND(NameAP1,BeginnAP1&lt;=D$51,EndeAP1&gt;=D$51),"xxx","")</f>
        <v/>
      </c>
      <c r="E53" s="13" t="str">
        <f t="shared" si="24"/>
        <v/>
      </c>
      <c r="F53" s="13" t="str">
        <f t="shared" si="24"/>
        <v/>
      </c>
      <c r="G53" s="13" t="str">
        <f t="shared" si="24"/>
        <v/>
      </c>
      <c r="H53" s="13" t="str">
        <f t="shared" si="24"/>
        <v/>
      </c>
      <c r="I53" s="13" t="str">
        <f t="shared" si="24"/>
        <v/>
      </c>
      <c r="J53" s="13" t="str">
        <f t="shared" si="24"/>
        <v/>
      </c>
      <c r="K53" s="13" t="str">
        <f t="shared" si="24"/>
        <v/>
      </c>
      <c r="L53" s="13" t="str">
        <f t="shared" si="24"/>
        <v/>
      </c>
      <c r="M53" s="13" t="str">
        <f t="shared" si="24"/>
        <v/>
      </c>
      <c r="N53" s="14" t="str">
        <f t="shared" si="24"/>
        <v/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ht="15" customHeight="1">
      <c r="A54" s="198">
        <v>2</v>
      </c>
      <c r="B54" s="214" t="str">
        <f>IF(NameAP2&gt;"",NameAP2,"")</f>
        <v/>
      </c>
      <c r="C54" s="15" t="str">
        <f>IF(AND(NameAP2,BeginnAP2&lt;=C$51,EndeAP2&gt;=C$51),"xxx","")</f>
        <v/>
      </c>
      <c r="D54" s="16" t="str">
        <f t="shared" ref="D54:N54" si="25">IF(AND(NameAP2,BeginnAP2&lt;=D$51,EndeAP2&gt;=D$51),"xxx","")</f>
        <v/>
      </c>
      <c r="E54" s="16" t="str">
        <f t="shared" si="25"/>
        <v/>
      </c>
      <c r="F54" s="16" t="str">
        <f t="shared" si="25"/>
        <v/>
      </c>
      <c r="G54" s="16" t="str">
        <f t="shared" si="25"/>
        <v/>
      </c>
      <c r="H54" s="16" t="str">
        <f t="shared" si="25"/>
        <v/>
      </c>
      <c r="I54" s="16" t="str">
        <f t="shared" si="25"/>
        <v/>
      </c>
      <c r="J54" s="16" t="str">
        <f t="shared" si="25"/>
        <v/>
      </c>
      <c r="K54" s="16" t="str">
        <f t="shared" si="25"/>
        <v/>
      </c>
      <c r="L54" s="16" t="str">
        <f t="shared" si="25"/>
        <v/>
      </c>
      <c r="M54" s="16" t="str">
        <f t="shared" si="25"/>
        <v/>
      </c>
      <c r="N54" s="17" t="str">
        <f t="shared" si="25"/>
        <v/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ht="15" customHeight="1">
      <c r="A55" s="198">
        <v>3</v>
      </c>
      <c r="B55" s="214" t="str">
        <f>IF(NameAP3&gt;"",NameAP3,"")</f>
        <v/>
      </c>
      <c r="C55" s="15" t="str">
        <f>IF(AND(NameAP3,BeginnAP3&lt;=C$51,EndeAP3&gt;=C$51),"xxx","")</f>
        <v/>
      </c>
      <c r="D55" s="16" t="str">
        <f t="shared" ref="D55:N55" si="26">IF(AND(NameAP3,BeginnAP3&lt;=D$51,EndeAP3&gt;=D$51),"xxx","")</f>
        <v/>
      </c>
      <c r="E55" s="16" t="str">
        <f t="shared" si="26"/>
        <v/>
      </c>
      <c r="F55" s="16" t="str">
        <f t="shared" si="26"/>
        <v/>
      </c>
      <c r="G55" s="16" t="str">
        <f t="shared" si="26"/>
        <v/>
      </c>
      <c r="H55" s="16" t="str">
        <f t="shared" si="26"/>
        <v/>
      </c>
      <c r="I55" s="16" t="str">
        <f t="shared" si="26"/>
        <v/>
      </c>
      <c r="J55" s="16" t="str">
        <f t="shared" si="26"/>
        <v/>
      </c>
      <c r="K55" s="16" t="str">
        <f t="shared" si="26"/>
        <v/>
      </c>
      <c r="L55" s="16" t="str">
        <f t="shared" si="26"/>
        <v/>
      </c>
      <c r="M55" s="16" t="str">
        <f t="shared" si="26"/>
        <v/>
      </c>
      <c r="N55" s="17" t="str">
        <f t="shared" si="26"/>
        <v/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ht="15" customHeight="1">
      <c r="A56" s="198">
        <v>4</v>
      </c>
      <c r="B56" s="214" t="str">
        <f>IF(NameAP4&gt;"",NameAP4,"")</f>
        <v/>
      </c>
      <c r="C56" s="15" t="str">
        <f>IF(AND(NameAP4,BeginnAP4&lt;=C$51,EndeAP4&gt;=C$51),"xxx","")</f>
        <v/>
      </c>
      <c r="D56" s="16" t="str">
        <f t="shared" ref="D56:N56" si="27">IF(AND(NameAP4,BeginnAP4&lt;=D$51,EndeAP4&gt;=D$51),"xxx","")</f>
        <v/>
      </c>
      <c r="E56" s="16" t="str">
        <f t="shared" si="27"/>
        <v/>
      </c>
      <c r="F56" s="16" t="str">
        <f t="shared" si="27"/>
        <v/>
      </c>
      <c r="G56" s="16" t="str">
        <f t="shared" si="27"/>
        <v/>
      </c>
      <c r="H56" s="16" t="str">
        <f t="shared" si="27"/>
        <v/>
      </c>
      <c r="I56" s="16" t="str">
        <f t="shared" si="27"/>
        <v/>
      </c>
      <c r="J56" s="16" t="str">
        <f t="shared" si="27"/>
        <v/>
      </c>
      <c r="K56" s="16" t="str">
        <f t="shared" si="27"/>
        <v/>
      </c>
      <c r="L56" s="16" t="str">
        <f t="shared" si="27"/>
        <v/>
      </c>
      <c r="M56" s="16" t="str">
        <f t="shared" si="27"/>
        <v/>
      </c>
      <c r="N56" s="17" t="str">
        <f t="shared" si="27"/>
        <v/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ht="15" customHeight="1">
      <c r="A57" s="198">
        <v>5</v>
      </c>
      <c r="B57" s="214" t="str">
        <f>IF(NameAP5&gt;"",NameAP5,"")</f>
        <v/>
      </c>
      <c r="C57" s="15" t="str">
        <f>IF(AND(NameAP5,BeginnAP5&lt;=C$51,EndeAP5&gt;=C$51),"xxx","")</f>
        <v/>
      </c>
      <c r="D57" s="16" t="str">
        <f t="shared" ref="D57:N57" si="28">IF(AND(NameAP5,BeginnAP5&lt;=D$51,EndeAP5&gt;=D$51),"xxx","")</f>
        <v/>
      </c>
      <c r="E57" s="16" t="str">
        <f t="shared" si="28"/>
        <v/>
      </c>
      <c r="F57" s="16" t="str">
        <f t="shared" si="28"/>
        <v/>
      </c>
      <c r="G57" s="16" t="str">
        <f t="shared" si="28"/>
        <v/>
      </c>
      <c r="H57" s="16" t="str">
        <f t="shared" si="28"/>
        <v/>
      </c>
      <c r="I57" s="16" t="str">
        <f t="shared" si="28"/>
        <v/>
      </c>
      <c r="J57" s="16" t="str">
        <f t="shared" si="28"/>
        <v/>
      </c>
      <c r="K57" s="16" t="str">
        <f t="shared" si="28"/>
        <v/>
      </c>
      <c r="L57" s="16" t="str">
        <f t="shared" si="28"/>
        <v/>
      </c>
      <c r="M57" s="16" t="str">
        <f t="shared" si="28"/>
        <v/>
      </c>
      <c r="N57" s="17" t="str">
        <f t="shared" si="28"/>
        <v/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ht="15" customHeight="1">
      <c r="A58" s="198">
        <v>6</v>
      </c>
      <c r="B58" s="214" t="str">
        <f>IF(NameAP6&gt;"",NameAP6,"")</f>
        <v/>
      </c>
      <c r="C58" s="15" t="str">
        <f>IF(AND(NameAP6,BeginnAP6&lt;=C$51,EndeAP6&gt;=C$51),"xxx","")</f>
        <v/>
      </c>
      <c r="D58" s="16" t="str">
        <f t="shared" ref="D58:N58" si="29">IF(AND(NameAP6,BeginnAP6&lt;=D$51,EndeAP6&gt;=D$51),"xxx","")</f>
        <v/>
      </c>
      <c r="E58" s="16" t="str">
        <f t="shared" si="29"/>
        <v/>
      </c>
      <c r="F58" s="16" t="str">
        <f t="shared" si="29"/>
        <v/>
      </c>
      <c r="G58" s="16" t="str">
        <f t="shared" si="29"/>
        <v/>
      </c>
      <c r="H58" s="16" t="str">
        <f t="shared" si="29"/>
        <v/>
      </c>
      <c r="I58" s="16" t="str">
        <f t="shared" si="29"/>
        <v/>
      </c>
      <c r="J58" s="16" t="str">
        <f t="shared" si="29"/>
        <v/>
      </c>
      <c r="K58" s="16" t="str">
        <f t="shared" si="29"/>
        <v/>
      </c>
      <c r="L58" s="16" t="str">
        <f t="shared" si="29"/>
        <v/>
      </c>
      <c r="M58" s="16" t="str">
        <f t="shared" si="29"/>
        <v/>
      </c>
      <c r="N58" s="17" t="str">
        <f t="shared" si="29"/>
        <v/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ht="15" customHeight="1">
      <c r="A59" s="198">
        <v>7</v>
      </c>
      <c r="B59" s="214" t="str">
        <f>IF(NameAP7&gt;"",NameAP7,"")</f>
        <v/>
      </c>
      <c r="C59" s="15" t="str">
        <f>IF(AND(NameAP7,BeginnAP7&lt;=C$51,EndeAP7&gt;=C$51),"xxx","")</f>
        <v/>
      </c>
      <c r="D59" s="16" t="str">
        <f t="shared" ref="D59:N59" si="30">IF(AND(NameAP7,BeginnAP7&lt;=D$51,EndeAP7&gt;=D$51),"xxx","")</f>
        <v/>
      </c>
      <c r="E59" s="16" t="str">
        <f t="shared" si="30"/>
        <v/>
      </c>
      <c r="F59" s="16" t="str">
        <f t="shared" si="30"/>
        <v/>
      </c>
      <c r="G59" s="16" t="str">
        <f t="shared" si="30"/>
        <v/>
      </c>
      <c r="H59" s="16" t="str">
        <f t="shared" si="30"/>
        <v/>
      </c>
      <c r="I59" s="16" t="str">
        <f t="shared" si="30"/>
        <v/>
      </c>
      <c r="J59" s="16" t="str">
        <f t="shared" si="30"/>
        <v/>
      </c>
      <c r="K59" s="16" t="str">
        <f t="shared" si="30"/>
        <v/>
      </c>
      <c r="L59" s="16" t="str">
        <f t="shared" si="30"/>
        <v/>
      </c>
      <c r="M59" s="16" t="str">
        <f t="shared" si="30"/>
        <v/>
      </c>
      <c r="N59" s="17" t="str">
        <f t="shared" si="30"/>
        <v/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ht="15" customHeight="1">
      <c r="A60" s="198">
        <v>8</v>
      </c>
      <c r="B60" s="214" t="str">
        <f>IF(NameAP8&gt;"",NameAP8,"")</f>
        <v/>
      </c>
      <c r="C60" s="15" t="str">
        <f>IF(AND(NameAP8,BeginnAP8&lt;=C$51,EndeAP8&gt;=C$51),"xxx","")</f>
        <v/>
      </c>
      <c r="D60" s="16" t="str">
        <f t="shared" ref="D60:N60" si="31">IF(AND(NameAP8,BeginnAP8&lt;=D$51,EndeAP8&gt;=D$51),"xxx","")</f>
        <v/>
      </c>
      <c r="E60" s="16" t="str">
        <f t="shared" si="31"/>
        <v/>
      </c>
      <c r="F60" s="16" t="str">
        <f t="shared" si="31"/>
        <v/>
      </c>
      <c r="G60" s="16" t="str">
        <f t="shared" si="31"/>
        <v/>
      </c>
      <c r="H60" s="16" t="str">
        <f t="shared" si="31"/>
        <v/>
      </c>
      <c r="I60" s="16" t="str">
        <f t="shared" si="31"/>
        <v/>
      </c>
      <c r="J60" s="16" t="str">
        <f t="shared" si="31"/>
        <v/>
      </c>
      <c r="K60" s="16" t="str">
        <f t="shared" si="31"/>
        <v/>
      </c>
      <c r="L60" s="16" t="str">
        <f t="shared" si="31"/>
        <v/>
      </c>
      <c r="M60" s="16" t="str">
        <f t="shared" si="31"/>
        <v/>
      </c>
      <c r="N60" s="17" t="str">
        <f t="shared" si="31"/>
        <v/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ht="15" customHeight="1">
      <c r="A61" s="198">
        <v>9</v>
      </c>
      <c r="B61" s="214" t="str">
        <f>IF(NameAP9&gt;"",NameAP9,"")</f>
        <v/>
      </c>
      <c r="C61" s="15" t="str">
        <f>IF(AND(NameAP9,BeginnAP9&lt;=C$51,EndeAP9&gt;=C$51),"xxx","")</f>
        <v/>
      </c>
      <c r="D61" s="16" t="str">
        <f t="shared" ref="D61:N61" si="32">IF(AND(NameAP9,BeginnAP9&lt;=D$51,EndeAP9&gt;=D$51),"xxx","")</f>
        <v/>
      </c>
      <c r="E61" s="16" t="str">
        <f t="shared" si="32"/>
        <v/>
      </c>
      <c r="F61" s="16" t="str">
        <f t="shared" si="32"/>
        <v/>
      </c>
      <c r="G61" s="16" t="str">
        <f t="shared" si="32"/>
        <v/>
      </c>
      <c r="H61" s="16" t="str">
        <f t="shared" si="32"/>
        <v/>
      </c>
      <c r="I61" s="16" t="str">
        <f t="shared" si="32"/>
        <v/>
      </c>
      <c r="J61" s="16" t="str">
        <f t="shared" si="32"/>
        <v/>
      </c>
      <c r="K61" s="16" t="str">
        <f t="shared" si="32"/>
        <v/>
      </c>
      <c r="L61" s="16" t="str">
        <f t="shared" si="32"/>
        <v/>
      </c>
      <c r="M61" s="16" t="str">
        <f t="shared" si="32"/>
        <v/>
      </c>
      <c r="N61" s="17" t="str">
        <f t="shared" si="32"/>
        <v/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ht="15" customHeight="1">
      <c r="A62" s="198">
        <v>10</v>
      </c>
      <c r="B62" s="214" t="str">
        <f>IF(NameAP10&gt;"",NameAP10,"")</f>
        <v/>
      </c>
      <c r="C62" s="15" t="str">
        <f>IF(AND(NameAP10,BeginnAP10&lt;=C$51,EndeAP10&gt;=C$51),"xxx","")</f>
        <v/>
      </c>
      <c r="D62" s="16" t="str">
        <f t="shared" ref="D62:N62" si="33">IF(AND(NameAP10,BeginnAP10&lt;=D$51,EndeAP10&gt;=D$51),"xxx","")</f>
        <v/>
      </c>
      <c r="E62" s="16" t="str">
        <f t="shared" si="33"/>
        <v/>
      </c>
      <c r="F62" s="16" t="str">
        <f t="shared" si="33"/>
        <v/>
      </c>
      <c r="G62" s="16" t="str">
        <f t="shared" si="33"/>
        <v/>
      </c>
      <c r="H62" s="16" t="str">
        <f t="shared" si="33"/>
        <v/>
      </c>
      <c r="I62" s="16" t="str">
        <f t="shared" si="33"/>
        <v/>
      </c>
      <c r="J62" s="16" t="str">
        <f t="shared" si="33"/>
        <v/>
      </c>
      <c r="K62" s="16" t="str">
        <f t="shared" si="33"/>
        <v/>
      </c>
      <c r="L62" s="16" t="str">
        <f t="shared" si="33"/>
        <v/>
      </c>
      <c r="M62" s="16" t="str">
        <f t="shared" si="33"/>
        <v/>
      </c>
      <c r="N62" s="17" t="str">
        <f t="shared" si="33"/>
        <v/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ht="15" customHeight="1">
      <c r="A63" s="198">
        <v>11</v>
      </c>
      <c r="B63" s="214" t="str">
        <f>IF(NameAP11&gt;"",NameAP11,"")</f>
        <v/>
      </c>
      <c r="C63" s="15" t="str">
        <f>IF(AND(NameAP11,BeginnAP11&lt;=C$51,EndeAP11&gt;=C$51),"xxx","")</f>
        <v/>
      </c>
      <c r="D63" s="16" t="str">
        <f t="shared" ref="D63:N63" si="34">IF(AND(NameAP11,BeginnAP11&lt;=D$51,EndeAP11&gt;=D$51),"xxx","")</f>
        <v/>
      </c>
      <c r="E63" s="16" t="str">
        <f t="shared" si="34"/>
        <v/>
      </c>
      <c r="F63" s="16" t="str">
        <f t="shared" si="34"/>
        <v/>
      </c>
      <c r="G63" s="16" t="str">
        <f t="shared" si="34"/>
        <v/>
      </c>
      <c r="H63" s="16" t="str">
        <f t="shared" si="34"/>
        <v/>
      </c>
      <c r="I63" s="16" t="str">
        <f t="shared" si="34"/>
        <v/>
      </c>
      <c r="J63" s="16" t="str">
        <f t="shared" si="34"/>
        <v/>
      </c>
      <c r="K63" s="16" t="str">
        <f t="shared" si="34"/>
        <v/>
      </c>
      <c r="L63" s="16" t="str">
        <f t="shared" si="34"/>
        <v/>
      </c>
      <c r="M63" s="16" t="str">
        <f t="shared" si="34"/>
        <v/>
      </c>
      <c r="N63" s="17" t="str">
        <f t="shared" si="34"/>
        <v/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ht="15" customHeight="1">
      <c r="A64" s="198">
        <v>12</v>
      </c>
      <c r="B64" s="214" t="str">
        <f>IF(NameAP12&gt;"",NameAP12,"")</f>
        <v/>
      </c>
      <c r="C64" s="15" t="str">
        <f>IF(AND(NameAP12,BeginnAP12&lt;=C$51,EndeAP12&gt;=C$51),"xxx","")</f>
        <v/>
      </c>
      <c r="D64" s="16" t="str">
        <f t="shared" ref="D64:N64" si="35">IF(AND(NameAP12,BeginnAP12&lt;=D$51,EndeAP12&gt;=D$51),"xxx","")</f>
        <v/>
      </c>
      <c r="E64" s="16" t="str">
        <f t="shared" si="35"/>
        <v/>
      </c>
      <c r="F64" s="16" t="str">
        <f t="shared" si="35"/>
        <v/>
      </c>
      <c r="G64" s="16" t="str">
        <f t="shared" si="35"/>
        <v/>
      </c>
      <c r="H64" s="16" t="str">
        <f t="shared" si="35"/>
        <v/>
      </c>
      <c r="I64" s="16" t="str">
        <f t="shared" si="35"/>
        <v/>
      </c>
      <c r="J64" s="16" t="str">
        <f t="shared" si="35"/>
        <v/>
      </c>
      <c r="K64" s="16" t="str">
        <f t="shared" si="35"/>
        <v/>
      </c>
      <c r="L64" s="16" t="str">
        <f t="shared" si="35"/>
        <v/>
      </c>
      <c r="M64" s="16" t="str">
        <f t="shared" si="35"/>
        <v/>
      </c>
      <c r="N64" s="17" t="str">
        <f t="shared" si="35"/>
        <v/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ht="15" customHeight="1">
      <c r="A65" s="198">
        <v>13</v>
      </c>
      <c r="B65" s="214" t="str">
        <f>IF(NameAP13&gt;"",NameAP13,"")</f>
        <v/>
      </c>
      <c r="C65" s="15" t="str">
        <f>IF(AND(NameAP13,BeginnAP13&lt;=C$51,EndeAP13&gt;=C$51),"xxx","")</f>
        <v/>
      </c>
      <c r="D65" s="16" t="str">
        <f t="shared" ref="D65:N65" si="36">IF(AND(NameAP13,BeginnAP13&lt;=D$51,EndeAP13&gt;=D$51),"xxx","")</f>
        <v/>
      </c>
      <c r="E65" s="16" t="str">
        <f t="shared" si="36"/>
        <v/>
      </c>
      <c r="F65" s="16" t="str">
        <f t="shared" si="36"/>
        <v/>
      </c>
      <c r="G65" s="16" t="str">
        <f t="shared" si="36"/>
        <v/>
      </c>
      <c r="H65" s="16" t="str">
        <f t="shared" si="36"/>
        <v/>
      </c>
      <c r="I65" s="16" t="str">
        <f t="shared" si="36"/>
        <v/>
      </c>
      <c r="J65" s="16" t="str">
        <f t="shared" si="36"/>
        <v/>
      </c>
      <c r="K65" s="16" t="str">
        <f t="shared" si="36"/>
        <v/>
      </c>
      <c r="L65" s="16" t="str">
        <f t="shared" si="36"/>
        <v/>
      </c>
      <c r="M65" s="16" t="str">
        <f t="shared" si="36"/>
        <v/>
      </c>
      <c r="N65" s="17" t="str">
        <f t="shared" si="36"/>
        <v/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ht="15" customHeight="1">
      <c r="A66" s="198">
        <v>14</v>
      </c>
      <c r="B66" s="214" t="str">
        <f>IF(NameAP14&gt;"",NameAP14,"")</f>
        <v/>
      </c>
      <c r="C66" s="15" t="str">
        <f t="shared" ref="C66:N66" si="37">IF(AND(NameAP14,BeginnAP14&lt;=C$51,EndeAP14&gt;=C$51),"xxx","")</f>
        <v/>
      </c>
      <c r="D66" s="16" t="str">
        <f t="shared" si="37"/>
        <v/>
      </c>
      <c r="E66" s="16" t="str">
        <f t="shared" si="37"/>
        <v/>
      </c>
      <c r="F66" s="16" t="str">
        <f t="shared" si="37"/>
        <v/>
      </c>
      <c r="G66" s="16" t="str">
        <f t="shared" si="37"/>
        <v/>
      </c>
      <c r="H66" s="16" t="str">
        <f t="shared" si="37"/>
        <v/>
      </c>
      <c r="I66" s="16" t="str">
        <f t="shared" si="37"/>
        <v/>
      </c>
      <c r="J66" s="16" t="str">
        <f t="shared" si="37"/>
        <v/>
      </c>
      <c r="K66" s="16" t="str">
        <f t="shared" si="37"/>
        <v/>
      </c>
      <c r="L66" s="16" t="str">
        <f t="shared" si="37"/>
        <v/>
      </c>
      <c r="M66" s="16" t="str">
        <f t="shared" si="37"/>
        <v/>
      </c>
      <c r="N66" s="17" t="str">
        <f t="shared" si="37"/>
        <v/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ht="15" customHeight="1">
      <c r="A67" s="198">
        <f>A66+1</f>
        <v>15</v>
      </c>
      <c r="B67" s="214" t="str">
        <f>IF(NameAP15&gt;"",NameAP15,"")</f>
        <v/>
      </c>
      <c r="C67" s="15" t="str">
        <f t="shared" ref="C67:N67" si="38">IF(AND(NameAP15,BeginnAP15&lt;=C$16,EndeAP15&gt;=C$16),"xxx","")</f>
        <v/>
      </c>
      <c r="D67" s="16" t="str">
        <f t="shared" si="38"/>
        <v/>
      </c>
      <c r="E67" s="16" t="str">
        <f t="shared" si="38"/>
        <v/>
      </c>
      <c r="F67" s="16" t="str">
        <f t="shared" si="38"/>
        <v/>
      </c>
      <c r="G67" s="16" t="str">
        <f t="shared" si="38"/>
        <v/>
      </c>
      <c r="H67" s="16" t="str">
        <f t="shared" si="38"/>
        <v/>
      </c>
      <c r="I67" s="16" t="str">
        <f t="shared" si="38"/>
        <v/>
      </c>
      <c r="J67" s="16" t="str">
        <f t="shared" si="38"/>
        <v/>
      </c>
      <c r="K67" s="16" t="str">
        <f t="shared" si="38"/>
        <v/>
      </c>
      <c r="L67" s="16" t="str">
        <f t="shared" si="38"/>
        <v/>
      </c>
      <c r="M67" s="16" t="str">
        <f t="shared" si="38"/>
        <v/>
      </c>
      <c r="N67" s="17" t="str">
        <f t="shared" si="38"/>
        <v/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ht="15" customHeight="1" thickBot="1">
      <c r="A68" s="200"/>
      <c r="B68" s="215"/>
      <c r="C68" s="216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8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s="205" customFormat="1" ht="18" customHeight="1" thickBot="1">
      <c r="B69" s="51"/>
      <c r="C69" s="311" t="s">
        <v>104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3"/>
      <c r="O69" s="206">
        <f>SUM(O53:O68)</f>
        <v>0</v>
      </c>
      <c r="P69" s="206">
        <f t="shared" ref="P69:X69" si="39">SUM(P53:P68)</f>
        <v>0</v>
      </c>
      <c r="Q69" s="206">
        <f t="shared" si="39"/>
        <v>0</v>
      </c>
      <c r="R69" s="206">
        <f t="shared" si="39"/>
        <v>0</v>
      </c>
      <c r="S69" s="206">
        <f t="shared" si="39"/>
        <v>0</v>
      </c>
      <c r="T69" s="206">
        <f t="shared" si="39"/>
        <v>0</v>
      </c>
      <c r="U69" s="206">
        <f t="shared" si="39"/>
        <v>0</v>
      </c>
      <c r="V69" s="206">
        <f t="shared" si="39"/>
        <v>0</v>
      </c>
      <c r="W69" s="206">
        <f t="shared" si="39"/>
        <v>0</v>
      </c>
      <c r="X69" s="206">
        <f t="shared" si="39"/>
        <v>0</v>
      </c>
      <c r="Y69" s="206">
        <f t="shared" ref="Y69:AC69" si="40">SUM(Y53:Y68)</f>
        <v>0</v>
      </c>
      <c r="Z69" s="206">
        <f t="shared" si="40"/>
        <v>0</v>
      </c>
      <c r="AA69" s="206">
        <f t="shared" si="40"/>
        <v>0</v>
      </c>
      <c r="AB69" s="206">
        <f t="shared" si="40"/>
        <v>0</v>
      </c>
      <c r="AC69" s="206">
        <f t="shared" si="40"/>
        <v>0</v>
      </c>
    </row>
    <row r="70" spans="1:29" s="205" customFormat="1" ht="18" customHeight="1" thickBot="1">
      <c r="B70" s="51"/>
      <c r="C70" s="314" t="s">
        <v>103</v>
      </c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6"/>
      <c r="O70" s="207">
        <f ca="1">INDIRECT("'Personalausgaben-Kalkulation'!N"&amp;COLUMN())</f>
        <v>0</v>
      </c>
      <c r="P70" s="207">
        <f t="shared" ref="P70:AC70" ca="1" si="41">INDIRECT("'Personalausgaben-Kalkulation'!N"&amp;COLUMN())</f>
        <v>0</v>
      </c>
      <c r="Q70" s="207">
        <f t="shared" ca="1" si="41"/>
        <v>0</v>
      </c>
      <c r="R70" s="207">
        <f t="shared" ca="1" si="41"/>
        <v>0</v>
      </c>
      <c r="S70" s="207">
        <f t="shared" ca="1" si="41"/>
        <v>0</v>
      </c>
      <c r="T70" s="207">
        <f t="shared" ca="1" si="41"/>
        <v>0</v>
      </c>
      <c r="U70" s="207">
        <f t="shared" ca="1" si="41"/>
        <v>0</v>
      </c>
      <c r="V70" s="207">
        <f t="shared" ca="1" si="41"/>
        <v>0</v>
      </c>
      <c r="W70" s="207">
        <f t="shared" ca="1" si="41"/>
        <v>0</v>
      </c>
      <c r="X70" s="207">
        <f t="shared" ca="1" si="41"/>
        <v>0</v>
      </c>
      <c r="Y70" s="207">
        <f t="shared" ca="1" si="41"/>
        <v>0</v>
      </c>
      <c r="Z70" s="207">
        <f t="shared" ca="1" si="41"/>
        <v>0</v>
      </c>
      <c r="AA70" s="207">
        <f t="shared" ca="1" si="41"/>
        <v>0</v>
      </c>
      <c r="AB70" s="207">
        <f t="shared" ca="1" si="41"/>
        <v>0</v>
      </c>
      <c r="AC70" s="207">
        <f t="shared" ca="1" si="41"/>
        <v>0</v>
      </c>
    </row>
    <row r="71" spans="1:29" s="205" customFormat="1" ht="18" customHeight="1" thickBot="1">
      <c r="B71" s="51"/>
      <c r="C71" s="317" t="s">
        <v>105</v>
      </c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9"/>
      <c r="O71" s="206">
        <f ca="1">O69*O70</f>
        <v>0</v>
      </c>
      <c r="P71" s="206">
        <f t="shared" ref="P71:U71" ca="1" si="42">P69*P70</f>
        <v>0</v>
      </c>
      <c r="Q71" s="206">
        <f t="shared" ca="1" si="42"/>
        <v>0</v>
      </c>
      <c r="R71" s="206">
        <f t="shared" ca="1" si="42"/>
        <v>0</v>
      </c>
      <c r="S71" s="206">
        <f t="shared" ca="1" si="42"/>
        <v>0</v>
      </c>
      <c r="T71" s="206">
        <f t="shared" ca="1" si="42"/>
        <v>0</v>
      </c>
      <c r="U71" s="206">
        <f t="shared" ca="1" si="42"/>
        <v>0</v>
      </c>
      <c r="V71" s="206">
        <f t="shared" ref="V71:AC71" ca="1" si="43">V69*V70</f>
        <v>0</v>
      </c>
      <c r="W71" s="206">
        <f t="shared" ca="1" si="43"/>
        <v>0</v>
      </c>
      <c r="X71" s="206">
        <f t="shared" ca="1" si="43"/>
        <v>0</v>
      </c>
      <c r="Y71" s="206">
        <f t="shared" ca="1" si="43"/>
        <v>0</v>
      </c>
      <c r="Z71" s="206">
        <f t="shared" ca="1" si="43"/>
        <v>0</v>
      </c>
      <c r="AA71" s="206">
        <f t="shared" ca="1" si="43"/>
        <v>0</v>
      </c>
      <c r="AB71" s="206">
        <f t="shared" ca="1" si="43"/>
        <v>0</v>
      </c>
      <c r="AC71" s="206">
        <f t="shared" ca="1" si="43"/>
        <v>0</v>
      </c>
    </row>
    <row r="72" spans="1:29" ht="13.5" thickBot="1">
      <c r="O72" s="208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</row>
    <row r="73" spans="1:29" ht="12.75" customHeight="1">
      <c r="B73" s="1"/>
      <c r="C73" s="1"/>
      <c r="O73" s="208"/>
      <c r="P73" s="209"/>
      <c r="Q73" s="209"/>
      <c r="R73" s="211" t="s">
        <v>14</v>
      </c>
      <c r="S73" s="209"/>
      <c r="T73" s="320">
        <f ca="1">SUM(O71:AQ71)</f>
        <v>0</v>
      </c>
      <c r="U73" s="321"/>
      <c r="V73" s="322"/>
    </row>
    <row r="74" spans="1:29" ht="14.25" customHeight="1" thickBot="1">
      <c r="B74" s="2"/>
      <c r="C74" s="2"/>
      <c r="O74" s="208"/>
      <c r="P74" s="209"/>
      <c r="Q74" s="209"/>
      <c r="R74" s="219" t="str">
        <f>IF(YEAR(Beginn)&gt;1900,YEAR(Beginn)+1,"")</f>
        <v/>
      </c>
      <c r="S74" s="211"/>
      <c r="T74" s="323"/>
      <c r="U74" s="324"/>
      <c r="V74" s="325"/>
    </row>
    <row r="75" spans="1:29">
      <c r="B75" s="1"/>
      <c r="C75" s="1"/>
    </row>
    <row r="77" spans="1:29">
      <c r="O77" s="220"/>
    </row>
    <row r="78" spans="1:29">
      <c r="O78" s="220"/>
    </row>
    <row r="79" spans="1:29">
      <c r="O79" s="220"/>
    </row>
    <row r="80" spans="1:29">
      <c r="O80" s="220"/>
    </row>
    <row r="86" spans="1:29" s="185" customFormat="1" ht="20.25">
      <c r="A86" s="294" t="s">
        <v>139</v>
      </c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5"/>
      <c r="Y86" s="220"/>
      <c r="Z86" s="220"/>
      <c r="AA86" s="220"/>
      <c r="AB86" s="220"/>
      <c r="AC86" s="220"/>
    </row>
    <row r="87" spans="1:29" s="185" customFormat="1" ht="3.75" customHeight="1">
      <c r="A87" s="188"/>
      <c r="B87" s="189"/>
      <c r="C87" s="189"/>
      <c r="D87" s="189"/>
      <c r="E87" s="190"/>
      <c r="F87" s="189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</row>
    <row r="88" spans="1:29" ht="26.25" customHeight="1">
      <c r="A88" s="299" t="s">
        <v>140</v>
      </c>
      <c r="B88" s="299"/>
      <c r="C88" s="299"/>
      <c r="D88" s="299"/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299"/>
      <c r="X88" s="244"/>
    </row>
    <row r="89" spans="1:29" ht="13.5" thickBot="1"/>
    <row r="90" spans="1:29" ht="25.5" customHeight="1" thickBot="1">
      <c r="A90" s="301" t="s">
        <v>9</v>
      </c>
      <c r="B90" s="301"/>
      <c r="C90" s="301"/>
      <c r="D90" s="301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 t="s">
        <v>10</v>
      </c>
      <c r="T90" s="302"/>
      <c r="U90" s="340" t="str">
        <f>IF(YEAR(Beginn)&gt;1900,YEAR(Beginn)+2,"")</f>
        <v/>
      </c>
      <c r="V90" s="341"/>
    </row>
    <row r="91" spans="1:29" ht="13.5" thickBot="1"/>
    <row r="92" spans="1:29" ht="18" customHeight="1" thickBot="1">
      <c r="A92" s="328" t="s">
        <v>11</v>
      </c>
      <c r="B92" s="329"/>
      <c r="C92" s="330" t="s">
        <v>12</v>
      </c>
      <c r="D92" s="330"/>
      <c r="E92" s="330"/>
      <c r="F92" s="330"/>
      <c r="G92" s="330"/>
      <c r="H92" s="330"/>
      <c r="I92" s="330"/>
      <c r="J92" s="330"/>
      <c r="K92" s="330"/>
      <c r="L92" s="330"/>
      <c r="M92" s="330"/>
      <c r="N92" s="330"/>
      <c r="O92" s="308" t="s">
        <v>106</v>
      </c>
      <c r="P92" s="309"/>
      <c r="Q92" s="309"/>
      <c r="R92" s="309"/>
      <c r="S92" s="309"/>
      <c r="T92" s="309"/>
      <c r="U92" s="309"/>
      <c r="V92" s="309"/>
      <c r="W92" s="309"/>
      <c r="X92" s="310"/>
      <c r="Y92" s="310"/>
      <c r="Z92" s="310"/>
      <c r="AA92" s="310"/>
      <c r="AB92" s="310"/>
      <c r="AC92" s="310"/>
    </row>
    <row r="93" spans="1:29" s="193" customFormat="1" ht="11.25" customHeight="1">
      <c r="A93" s="331" t="s">
        <v>13</v>
      </c>
      <c r="B93" s="331" t="s">
        <v>7</v>
      </c>
      <c r="C93" s="333">
        <f>DATEVALUE(CONCATENATE("01.01.",YEAR(Beginn+2*366)))</f>
        <v>732</v>
      </c>
      <c r="D93" s="326">
        <f>DATEVALUE(CONCATENATE("01.02.",YEAR(Beginn+2*366)))</f>
        <v>763</v>
      </c>
      <c r="E93" s="326">
        <f>DATEVALUE(CONCATENATE("01.03.",YEAR(Beginn+2*366)))</f>
        <v>791</v>
      </c>
      <c r="F93" s="326">
        <f>DATEVALUE(CONCATENATE("01.04.",YEAR(Beginn+2*366)))</f>
        <v>822</v>
      </c>
      <c r="G93" s="326">
        <f>DATEVALUE(CONCATENATE("01.05.",YEAR(Beginn+2*366)))</f>
        <v>852</v>
      </c>
      <c r="H93" s="326">
        <f>DATEVALUE(CONCATENATE("01.06.",YEAR(Beginn+2*366)))</f>
        <v>883</v>
      </c>
      <c r="I93" s="326">
        <f>DATEVALUE(CONCATENATE("01.07.",YEAR(Beginn+2*366)))</f>
        <v>913</v>
      </c>
      <c r="J93" s="326">
        <f>DATEVALUE(CONCATENATE("01.08.",YEAR(Beginn+2*366)))</f>
        <v>944</v>
      </c>
      <c r="K93" s="326">
        <f>DATEVALUE(CONCATENATE("01.09.",YEAR(Beginn+2*366)))</f>
        <v>975</v>
      </c>
      <c r="L93" s="326">
        <f>DATEVALUE(CONCATENATE("01.10.",YEAR(Beginn+2*366)))</f>
        <v>1005</v>
      </c>
      <c r="M93" s="326">
        <f>DATEVALUE(CONCATENATE("01.11.",YEAR(Beginn+2*366)))</f>
        <v>1036</v>
      </c>
      <c r="N93" s="342">
        <f>DATEVALUE(CONCATENATE("01.12.",YEAR(Beginn+2*366)))</f>
        <v>1066</v>
      </c>
      <c r="O93" s="191">
        <v>1</v>
      </c>
      <c r="P93" s="192">
        <v>2</v>
      </c>
      <c r="Q93" s="192">
        <v>3</v>
      </c>
      <c r="R93" s="192">
        <v>4</v>
      </c>
      <c r="S93" s="192">
        <v>5</v>
      </c>
      <c r="T93" s="192">
        <v>6</v>
      </c>
      <c r="U93" s="192">
        <v>7</v>
      </c>
      <c r="V93" s="192">
        <v>8</v>
      </c>
      <c r="W93" s="192">
        <v>9</v>
      </c>
      <c r="X93" s="192">
        <f t="shared" ref="X93:AC93" si="44">W93+1</f>
        <v>10</v>
      </c>
      <c r="Y93" s="192">
        <f t="shared" si="44"/>
        <v>11</v>
      </c>
      <c r="Z93" s="192">
        <f t="shared" si="44"/>
        <v>12</v>
      </c>
      <c r="AA93" s="192">
        <f t="shared" si="44"/>
        <v>13</v>
      </c>
      <c r="AB93" s="192">
        <f t="shared" si="44"/>
        <v>14</v>
      </c>
      <c r="AC93" s="192">
        <f t="shared" si="44"/>
        <v>15</v>
      </c>
    </row>
    <row r="94" spans="1:29" s="193" customFormat="1" ht="11.25" customHeight="1" thickBot="1">
      <c r="A94" s="337"/>
      <c r="B94" s="337"/>
      <c r="C94" s="338"/>
      <c r="D94" s="339"/>
      <c r="E94" s="339"/>
      <c r="F94" s="339"/>
      <c r="G94" s="339"/>
      <c r="H94" s="339"/>
      <c r="I94" s="339"/>
      <c r="J94" s="339"/>
      <c r="K94" s="339"/>
      <c r="L94" s="339"/>
      <c r="M94" s="339"/>
      <c r="N94" s="343"/>
      <c r="O94" s="194">
        <f ca="1">INDIRECT("'Personalausgaben-Kalkulation'!B"&amp;COLUMN())</f>
        <v>0</v>
      </c>
      <c r="P94" s="195">
        <f t="shared" ref="P94:AC94" ca="1" si="45">INDIRECT("'Personalausgaben-Kalkulation'!B"&amp;COLUMN())</f>
        <v>0</v>
      </c>
      <c r="Q94" s="195">
        <f t="shared" ca="1" si="45"/>
        <v>0</v>
      </c>
      <c r="R94" s="195">
        <f t="shared" ca="1" si="45"/>
        <v>0</v>
      </c>
      <c r="S94" s="195">
        <f t="shared" ca="1" si="45"/>
        <v>0</v>
      </c>
      <c r="T94" s="195">
        <f t="shared" ca="1" si="45"/>
        <v>0</v>
      </c>
      <c r="U94" s="195">
        <f t="shared" ca="1" si="45"/>
        <v>0</v>
      </c>
      <c r="V94" s="195">
        <f t="shared" ca="1" si="45"/>
        <v>0</v>
      </c>
      <c r="W94" s="195">
        <f t="shared" ca="1" si="45"/>
        <v>0</v>
      </c>
      <c r="X94" s="195">
        <f t="shared" ca="1" si="45"/>
        <v>0</v>
      </c>
      <c r="Y94" s="195">
        <f t="shared" ca="1" si="45"/>
        <v>0</v>
      </c>
      <c r="Z94" s="195">
        <f t="shared" ca="1" si="45"/>
        <v>0</v>
      </c>
      <c r="AA94" s="195">
        <f t="shared" ca="1" si="45"/>
        <v>0</v>
      </c>
      <c r="AB94" s="195">
        <f t="shared" ca="1" si="45"/>
        <v>0</v>
      </c>
      <c r="AC94" s="195">
        <f t="shared" ca="1" si="45"/>
        <v>0</v>
      </c>
    </row>
    <row r="95" spans="1:29" ht="15" customHeight="1">
      <c r="A95" s="196">
        <v>1</v>
      </c>
      <c r="B95" s="213" t="str">
        <f>IF(NameAP1&gt;"",NameAP1,"")</f>
        <v/>
      </c>
      <c r="C95" s="12" t="str">
        <f>IF(AND(NameAP1,BeginnAP1&lt;=C$93,EndeAP1&gt;=C$93),"xxx","")</f>
        <v/>
      </c>
      <c r="D95" s="13" t="str">
        <f t="shared" ref="D95:N95" si="46">IF(AND(NameAP1,BeginnAP1&lt;=D$93,EndeAP1&gt;=D$93),"xxx","")</f>
        <v/>
      </c>
      <c r="E95" s="13" t="str">
        <f t="shared" si="46"/>
        <v/>
      </c>
      <c r="F95" s="13" t="str">
        <f t="shared" si="46"/>
        <v/>
      </c>
      <c r="G95" s="13" t="str">
        <f t="shared" si="46"/>
        <v/>
      </c>
      <c r="H95" s="13" t="str">
        <f t="shared" si="46"/>
        <v/>
      </c>
      <c r="I95" s="13" t="str">
        <f t="shared" si="46"/>
        <v/>
      </c>
      <c r="J95" s="13" t="str">
        <f t="shared" si="46"/>
        <v/>
      </c>
      <c r="K95" s="13" t="str">
        <f t="shared" si="46"/>
        <v/>
      </c>
      <c r="L95" s="13" t="str">
        <f t="shared" si="46"/>
        <v/>
      </c>
      <c r="M95" s="13" t="str">
        <f t="shared" si="46"/>
        <v/>
      </c>
      <c r="N95" s="14" t="str">
        <f t="shared" si="46"/>
        <v/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 ht="15" customHeight="1">
      <c r="A96" s="198">
        <v>2</v>
      </c>
      <c r="B96" s="214" t="str">
        <f>IF(NameAP2&gt;"",NameAP2,"")</f>
        <v/>
      </c>
      <c r="C96" s="15" t="str">
        <f>IF(AND(NameAP2,BeginnAP2&lt;=C$93,EndeAP2&gt;=C$93),"xxx","")</f>
        <v/>
      </c>
      <c r="D96" s="16" t="str">
        <f t="shared" ref="D96:N96" si="47">IF(AND(NameAP2,BeginnAP2&lt;=D$93,EndeAP2&gt;=D$93),"xxx","")</f>
        <v/>
      </c>
      <c r="E96" s="16" t="str">
        <f t="shared" si="47"/>
        <v/>
      </c>
      <c r="F96" s="16" t="str">
        <f t="shared" si="47"/>
        <v/>
      </c>
      <c r="G96" s="16" t="str">
        <f t="shared" si="47"/>
        <v/>
      </c>
      <c r="H96" s="16" t="str">
        <f t="shared" si="47"/>
        <v/>
      </c>
      <c r="I96" s="16" t="str">
        <f t="shared" si="47"/>
        <v/>
      </c>
      <c r="J96" s="16" t="str">
        <f t="shared" si="47"/>
        <v/>
      </c>
      <c r="K96" s="16" t="str">
        <f t="shared" si="47"/>
        <v/>
      </c>
      <c r="L96" s="16" t="str">
        <f t="shared" si="47"/>
        <v/>
      </c>
      <c r="M96" s="16" t="str">
        <f t="shared" si="47"/>
        <v/>
      </c>
      <c r="N96" s="17" t="str">
        <f t="shared" si="47"/>
        <v/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 ht="15" customHeight="1">
      <c r="A97" s="198">
        <v>3</v>
      </c>
      <c r="B97" s="214" t="str">
        <f>IF(NameAP3&gt;"",NameAP3,"")</f>
        <v/>
      </c>
      <c r="C97" s="15" t="str">
        <f>IF(AND(NameAP3,BeginnAP3&lt;=C$93,EndeAP3&gt;=C$93),"xxx","")</f>
        <v/>
      </c>
      <c r="D97" s="16" t="str">
        <f t="shared" ref="D97:N97" si="48">IF(AND(NameAP3,BeginnAP3&lt;=D$93,EndeAP3&gt;=D$93),"xxx","")</f>
        <v/>
      </c>
      <c r="E97" s="16" t="str">
        <f t="shared" si="48"/>
        <v/>
      </c>
      <c r="F97" s="16" t="str">
        <f t="shared" si="48"/>
        <v/>
      </c>
      <c r="G97" s="16" t="str">
        <f t="shared" si="48"/>
        <v/>
      </c>
      <c r="H97" s="16" t="str">
        <f t="shared" si="48"/>
        <v/>
      </c>
      <c r="I97" s="16" t="str">
        <f t="shared" si="48"/>
        <v/>
      </c>
      <c r="J97" s="16" t="str">
        <f t="shared" si="48"/>
        <v/>
      </c>
      <c r="K97" s="16" t="str">
        <f t="shared" si="48"/>
        <v/>
      </c>
      <c r="L97" s="16" t="str">
        <f t="shared" si="48"/>
        <v/>
      </c>
      <c r="M97" s="16" t="str">
        <f t="shared" si="48"/>
        <v/>
      </c>
      <c r="N97" s="17" t="str">
        <f t="shared" si="48"/>
        <v/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 ht="15" customHeight="1">
      <c r="A98" s="198">
        <v>4</v>
      </c>
      <c r="B98" s="214" t="str">
        <f>IF(NameAP4&gt;"",NameAP4,"")</f>
        <v/>
      </c>
      <c r="C98" s="15" t="str">
        <f>IF(AND(NameAP4,BeginnAP4&lt;=C$93,EndeAP4&gt;=C$93),"xxx","")</f>
        <v/>
      </c>
      <c r="D98" s="16" t="str">
        <f t="shared" ref="D98:N98" si="49">IF(AND(NameAP4,BeginnAP4&lt;=D$93,EndeAP4&gt;=D$93),"xxx","")</f>
        <v/>
      </c>
      <c r="E98" s="16" t="str">
        <f t="shared" si="49"/>
        <v/>
      </c>
      <c r="F98" s="16" t="str">
        <f t="shared" si="49"/>
        <v/>
      </c>
      <c r="G98" s="16" t="str">
        <f t="shared" si="49"/>
        <v/>
      </c>
      <c r="H98" s="16" t="str">
        <f t="shared" si="49"/>
        <v/>
      </c>
      <c r="I98" s="16" t="str">
        <f t="shared" si="49"/>
        <v/>
      </c>
      <c r="J98" s="16" t="str">
        <f t="shared" si="49"/>
        <v/>
      </c>
      <c r="K98" s="16" t="str">
        <f t="shared" si="49"/>
        <v/>
      </c>
      <c r="L98" s="16" t="str">
        <f t="shared" si="49"/>
        <v/>
      </c>
      <c r="M98" s="16" t="str">
        <f t="shared" si="49"/>
        <v/>
      </c>
      <c r="N98" s="17" t="str">
        <f t="shared" si="49"/>
        <v/>
      </c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 ht="15" customHeight="1">
      <c r="A99" s="198">
        <v>5</v>
      </c>
      <c r="B99" s="214" t="str">
        <f>IF(NameAP5&gt;"",NameAP5,"")</f>
        <v/>
      </c>
      <c r="C99" s="15" t="str">
        <f>IF(AND(NameAP5,BeginnAP5&lt;=C$93,EndeAP5&gt;=C$93),"xxx","")</f>
        <v/>
      </c>
      <c r="D99" s="16" t="str">
        <f t="shared" ref="D99:N99" si="50">IF(AND(NameAP5,BeginnAP5&lt;=D$93,EndeAP5&gt;=D$93),"xxx","")</f>
        <v/>
      </c>
      <c r="E99" s="16" t="str">
        <f t="shared" si="50"/>
        <v/>
      </c>
      <c r="F99" s="16" t="str">
        <f t="shared" si="50"/>
        <v/>
      </c>
      <c r="G99" s="16" t="str">
        <f t="shared" si="50"/>
        <v/>
      </c>
      <c r="H99" s="16" t="str">
        <f t="shared" si="50"/>
        <v/>
      </c>
      <c r="I99" s="16" t="str">
        <f t="shared" si="50"/>
        <v/>
      </c>
      <c r="J99" s="16" t="str">
        <f t="shared" si="50"/>
        <v/>
      </c>
      <c r="K99" s="16" t="str">
        <f t="shared" si="50"/>
        <v/>
      </c>
      <c r="L99" s="16" t="str">
        <f t="shared" si="50"/>
        <v/>
      </c>
      <c r="M99" s="16" t="str">
        <f t="shared" si="50"/>
        <v/>
      </c>
      <c r="N99" s="17" t="str">
        <f t="shared" si="50"/>
        <v/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 ht="15" customHeight="1">
      <c r="A100" s="198">
        <v>6</v>
      </c>
      <c r="B100" s="214" t="str">
        <f>IF(NameAP6&gt;"",NameAP6,"")</f>
        <v/>
      </c>
      <c r="C100" s="15" t="str">
        <f>IF(AND(NameAP6,BeginnAP6&lt;=C$93,EndeAP6&gt;=C$93),"xxx","")</f>
        <v/>
      </c>
      <c r="D100" s="16" t="str">
        <f t="shared" ref="D100:N100" si="51">IF(AND(NameAP6,BeginnAP6&lt;=D$93,EndeAP6&gt;=D$93),"xxx","")</f>
        <v/>
      </c>
      <c r="E100" s="16" t="str">
        <f t="shared" si="51"/>
        <v/>
      </c>
      <c r="F100" s="16" t="str">
        <f t="shared" si="51"/>
        <v/>
      </c>
      <c r="G100" s="16" t="str">
        <f t="shared" si="51"/>
        <v/>
      </c>
      <c r="H100" s="16" t="str">
        <f t="shared" si="51"/>
        <v/>
      </c>
      <c r="I100" s="16" t="str">
        <f t="shared" si="51"/>
        <v/>
      </c>
      <c r="J100" s="16" t="str">
        <f t="shared" si="51"/>
        <v/>
      </c>
      <c r="K100" s="16" t="str">
        <f t="shared" si="51"/>
        <v/>
      </c>
      <c r="L100" s="16" t="str">
        <f t="shared" si="51"/>
        <v/>
      </c>
      <c r="M100" s="16" t="str">
        <f t="shared" si="51"/>
        <v/>
      </c>
      <c r="N100" s="17" t="str">
        <f t="shared" si="51"/>
        <v/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ht="15" customHeight="1">
      <c r="A101" s="198">
        <v>7</v>
      </c>
      <c r="B101" s="214" t="str">
        <f>IF(NameAP7&gt;"",NameAP7,"")</f>
        <v/>
      </c>
      <c r="C101" s="15" t="str">
        <f>IF(AND(NameAP7,BeginnAP7&lt;=C$93,EndeAP7&gt;=C$93),"xxx","")</f>
        <v/>
      </c>
      <c r="D101" s="16" t="str">
        <f t="shared" ref="D101:N101" si="52">IF(AND(NameAP7,BeginnAP7&lt;=D$93,EndeAP7&gt;=D$93),"xxx","")</f>
        <v/>
      </c>
      <c r="E101" s="16" t="str">
        <f t="shared" si="52"/>
        <v/>
      </c>
      <c r="F101" s="16" t="str">
        <f t="shared" si="52"/>
        <v/>
      </c>
      <c r="G101" s="16" t="str">
        <f t="shared" si="52"/>
        <v/>
      </c>
      <c r="H101" s="16" t="str">
        <f t="shared" si="52"/>
        <v/>
      </c>
      <c r="I101" s="16" t="str">
        <f t="shared" si="52"/>
        <v/>
      </c>
      <c r="J101" s="16" t="str">
        <f t="shared" si="52"/>
        <v/>
      </c>
      <c r="K101" s="16" t="str">
        <f t="shared" si="52"/>
        <v/>
      </c>
      <c r="L101" s="16" t="str">
        <f t="shared" si="52"/>
        <v/>
      </c>
      <c r="M101" s="16" t="str">
        <f t="shared" si="52"/>
        <v/>
      </c>
      <c r="N101" s="17" t="str">
        <f t="shared" si="52"/>
        <v/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 ht="15" customHeight="1">
      <c r="A102" s="198">
        <v>8</v>
      </c>
      <c r="B102" s="214" t="str">
        <f>IF(NameAP8&gt;"",NameAP8,"")</f>
        <v/>
      </c>
      <c r="C102" s="15" t="str">
        <f>IF(AND(NameAP8,BeginnAP8&lt;=C$93,EndeAP8&gt;=C$93),"xxx","")</f>
        <v/>
      </c>
      <c r="D102" s="16" t="str">
        <f t="shared" ref="D102:N102" si="53">IF(AND(NameAP8,BeginnAP8&lt;=D$93,EndeAP8&gt;=D$93),"xxx","")</f>
        <v/>
      </c>
      <c r="E102" s="16" t="str">
        <f t="shared" si="53"/>
        <v/>
      </c>
      <c r="F102" s="16" t="str">
        <f t="shared" si="53"/>
        <v/>
      </c>
      <c r="G102" s="16" t="str">
        <f t="shared" si="53"/>
        <v/>
      </c>
      <c r="H102" s="16" t="str">
        <f t="shared" si="53"/>
        <v/>
      </c>
      <c r="I102" s="16" t="str">
        <f t="shared" si="53"/>
        <v/>
      </c>
      <c r="J102" s="16" t="str">
        <f t="shared" si="53"/>
        <v/>
      </c>
      <c r="K102" s="16" t="str">
        <f t="shared" si="53"/>
        <v/>
      </c>
      <c r="L102" s="16" t="str">
        <f t="shared" si="53"/>
        <v/>
      </c>
      <c r="M102" s="16" t="str">
        <f t="shared" si="53"/>
        <v/>
      </c>
      <c r="N102" s="17" t="str">
        <f t="shared" si="53"/>
        <v/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 ht="15" customHeight="1">
      <c r="A103" s="198">
        <v>9</v>
      </c>
      <c r="B103" s="214" t="str">
        <f>IF(NameAP9&gt;"",NameAP9,"")</f>
        <v/>
      </c>
      <c r="C103" s="15" t="str">
        <f>IF(AND(NameAP9,BeginnAP9&lt;=C$93,EndeAP9&gt;=C$93),"xxx","")</f>
        <v/>
      </c>
      <c r="D103" s="16" t="str">
        <f t="shared" ref="D103:N103" si="54">IF(AND(NameAP9,BeginnAP9&lt;=D$93,EndeAP9&gt;=D$93),"xxx","")</f>
        <v/>
      </c>
      <c r="E103" s="16" t="str">
        <f t="shared" si="54"/>
        <v/>
      </c>
      <c r="F103" s="16" t="str">
        <f t="shared" si="54"/>
        <v/>
      </c>
      <c r="G103" s="16" t="str">
        <f t="shared" si="54"/>
        <v/>
      </c>
      <c r="H103" s="16" t="str">
        <f t="shared" si="54"/>
        <v/>
      </c>
      <c r="I103" s="16" t="str">
        <f t="shared" si="54"/>
        <v/>
      </c>
      <c r="J103" s="16" t="str">
        <f t="shared" si="54"/>
        <v/>
      </c>
      <c r="K103" s="16" t="str">
        <f t="shared" si="54"/>
        <v/>
      </c>
      <c r="L103" s="16" t="str">
        <f t="shared" si="54"/>
        <v/>
      </c>
      <c r="M103" s="16" t="str">
        <f t="shared" si="54"/>
        <v/>
      </c>
      <c r="N103" s="17" t="str">
        <f t="shared" si="54"/>
        <v/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 ht="15" customHeight="1">
      <c r="A104" s="198">
        <v>10</v>
      </c>
      <c r="B104" s="214" t="str">
        <f>IF(NameAP10&gt;"",NameAP10,"")</f>
        <v/>
      </c>
      <c r="C104" s="15" t="str">
        <f>IF(AND(NameAP10,BeginnAP10&lt;=C$93,EndeAP10&gt;=C$93),"xxx","")</f>
        <v/>
      </c>
      <c r="D104" s="16" t="str">
        <f t="shared" ref="D104:N104" si="55">IF(AND(NameAP10,BeginnAP10&lt;=D$93,EndeAP10&gt;=D$93),"xxx","")</f>
        <v/>
      </c>
      <c r="E104" s="16" t="str">
        <f t="shared" si="55"/>
        <v/>
      </c>
      <c r="F104" s="16" t="str">
        <f t="shared" si="55"/>
        <v/>
      </c>
      <c r="G104" s="16" t="str">
        <f t="shared" si="55"/>
        <v/>
      </c>
      <c r="H104" s="16" t="str">
        <f t="shared" si="55"/>
        <v/>
      </c>
      <c r="I104" s="16" t="str">
        <f t="shared" si="55"/>
        <v/>
      </c>
      <c r="J104" s="16" t="str">
        <f t="shared" si="55"/>
        <v/>
      </c>
      <c r="K104" s="16" t="str">
        <f t="shared" si="55"/>
        <v/>
      </c>
      <c r="L104" s="16" t="str">
        <f t="shared" si="55"/>
        <v/>
      </c>
      <c r="M104" s="16" t="str">
        <f t="shared" si="55"/>
        <v/>
      </c>
      <c r="N104" s="17" t="str">
        <f t="shared" si="55"/>
        <v/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1:29" ht="15" customHeight="1">
      <c r="A105" s="198">
        <v>11</v>
      </c>
      <c r="B105" s="214" t="str">
        <f>IF(NameAP11&gt;"",NameAP11,"")</f>
        <v/>
      </c>
      <c r="C105" s="15" t="str">
        <f>IF(AND(NameAP11,BeginnAP11&lt;=C$93,EndeAP11&gt;=C$93),"xxx","")</f>
        <v/>
      </c>
      <c r="D105" s="16" t="str">
        <f t="shared" ref="D105:N105" si="56">IF(AND(NameAP11,BeginnAP11&lt;=D$93,EndeAP11&gt;=D$93),"xxx","")</f>
        <v/>
      </c>
      <c r="E105" s="16" t="str">
        <f t="shared" si="56"/>
        <v/>
      </c>
      <c r="F105" s="16" t="str">
        <f t="shared" si="56"/>
        <v/>
      </c>
      <c r="G105" s="16" t="str">
        <f t="shared" si="56"/>
        <v/>
      </c>
      <c r="H105" s="16" t="str">
        <f t="shared" si="56"/>
        <v/>
      </c>
      <c r="I105" s="16" t="str">
        <f t="shared" si="56"/>
        <v/>
      </c>
      <c r="J105" s="16" t="str">
        <f t="shared" si="56"/>
        <v/>
      </c>
      <c r="K105" s="16" t="str">
        <f t="shared" si="56"/>
        <v/>
      </c>
      <c r="L105" s="16" t="str">
        <f t="shared" si="56"/>
        <v/>
      </c>
      <c r="M105" s="16" t="str">
        <f t="shared" si="56"/>
        <v/>
      </c>
      <c r="N105" s="17" t="str">
        <f t="shared" si="56"/>
        <v/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29" ht="15" customHeight="1">
      <c r="A106" s="198">
        <v>12</v>
      </c>
      <c r="B106" s="214" t="str">
        <f>IF(NameAP12&gt;"",NameAP12,"")</f>
        <v/>
      </c>
      <c r="C106" s="15" t="str">
        <f>IF(AND(NameAP12,BeginnAP12&lt;=C$93,EndeAP12&gt;=C$93),"xxx","")</f>
        <v/>
      </c>
      <c r="D106" s="16" t="str">
        <f t="shared" ref="D106:N106" si="57">IF(AND(NameAP12,BeginnAP12&lt;=D$93,EndeAP12&gt;=D$93),"xxx","")</f>
        <v/>
      </c>
      <c r="E106" s="16" t="str">
        <f t="shared" si="57"/>
        <v/>
      </c>
      <c r="F106" s="16" t="str">
        <f t="shared" si="57"/>
        <v/>
      </c>
      <c r="G106" s="16" t="str">
        <f t="shared" si="57"/>
        <v/>
      </c>
      <c r="H106" s="16" t="str">
        <f t="shared" si="57"/>
        <v/>
      </c>
      <c r="I106" s="16" t="str">
        <f t="shared" si="57"/>
        <v/>
      </c>
      <c r="J106" s="16" t="str">
        <f t="shared" si="57"/>
        <v/>
      </c>
      <c r="K106" s="16" t="str">
        <f t="shared" si="57"/>
        <v/>
      </c>
      <c r="L106" s="16" t="str">
        <f t="shared" si="57"/>
        <v/>
      </c>
      <c r="M106" s="16" t="str">
        <f t="shared" si="57"/>
        <v/>
      </c>
      <c r="N106" s="17" t="str">
        <f t="shared" si="57"/>
        <v/>
      </c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1:29" ht="15" customHeight="1">
      <c r="A107" s="198">
        <v>13</v>
      </c>
      <c r="B107" s="214" t="str">
        <f>IF(NameAP13&gt;"",NameAP13,"")</f>
        <v/>
      </c>
      <c r="C107" s="15" t="str">
        <f>IF(AND(NameAP13,BeginnAP13&lt;=C$93,EndeAP13&gt;=C$93),"xxx","")</f>
        <v/>
      </c>
      <c r="D107" s="16" t="str">
        <f t="shared" ref="D107:N107" si="58">IF(AND(NameAP13,BeginnAP13&lt;=D$93,EndeAP13&gt;=D$93),"xxx","")</f>
        <v/>
      </c>
      <c r="E107" s="16" t="str">
        <f t="shared" si="58"/>
        <v/>
      </c>
      <c r="F107" s="16" t="str">
        <f t="shared" si="58"/>
        <v/>
      </c>
      <c r="G107" s="16" t="str">
        <f t="shared" si="58"/>
        <v/>
      </c>
      <c r="H107" s="16" t="str">
        <f t="shared" si="58"/>
        <v/>
      </c>
      <c r="I107" s="16" t="str">
        <f t="shared" si="58"/>
        <v/>
      </c>
      <c r="J107" s="16" t="str">
        <f t="shared" si="58"/>
        <v/>
      </c>
      <c r="K107" s="16" t="str">
        <f t="shared" si="58"/>
        <v/>
      </c>
      <c r="L107" s="16" t="str">
        <f t="shared" si="58"/>
        <v/>
      </c>
      <c r="M107" s="16" t="str">
        <f t="shared" si="58"/>
        <v/>
      </c>
      <c r="N107" s="17" t="str">
        <f t="shared" si="58"/>
        <v/>
      </c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 ht="15" customHeight="1">
      <c r="A108" s="198">
        <v>14</v>
      </c>
      <c r="B108" s="214" t="str">
        <f>IF(NameAP14&gt;"",NameAP14,"")</f>
        <v/>
      </c>
      <c r="C108" s="15" t="str">
        <f t="shared" ref="C108:N108" si="59">IF(AND(NameAP14,BeginnAP14&lt;=C$93,EndeAP14&gt;=C$93),"xxx","")</f>
        <v/>
      </c>
      <c r="D108" s="16" t="str">
        <f t="shared" si="59"/>
        <v/>
      </c>
      <c r="E108" s="16" t="str">
        <f t="shared" si="59"/>
        <v/>
      </c>
      <c r="F108" s="16" t="str">
        <f t="shared" si="59"/>
        <v/>
      </c>
      <c r="G108" s="16" t="str">
        <f t="shared" si="59"/>
        <v/>
      </c>
      <c r="H108" s="16" t="str">
        <f t="shared" si="59"/>
        <v/>
      </c>
      <c r="I108" s="16" t="str">
        <f t="shared" si="59"/>
        <v/>
      </c>
      <c r="J108" s="16" t="str">
        <f t="shared" si="59"/>
        <v/>
      </c>
      <c r="K108" s="16" t="str">
        <f t="shared" si="59"/>
        <v/>
      </c>
      <c r="L108" s="16" t="str">
        <f t="shared" si="59"/>
        <v/>
      </c>
      <c r="M108" s="16" t="str">
        <f t="shared" si="59"/>
        <v/>
      </c>
      <c r="N108" s="17" t="str">
        <f t="shared" si="59"/>
        <v/>
      </c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1:29" ht="15" customHeight="1">
      <c r="A109" s="198">
        <f>A108+1</f>
        <v>15</v>
      </c>
      <c r="B109" s="214" t="str">
        <f>IF(NameAP15&gt;"",NameAP15,"")</f>
        <v/>
      </c>
      <c r="C109" s="15" t="str">
        <f t="shared" ref="C109:N109" si="60">IF(AND(NameAP15,BeginnAP15&lt;=C$93,EndeAP15&gt;=C$93),"xxx","")</f>
        <v/>
      </c>
      <c r="D109" s="16" t="str">
        <f t="shared" si="60"/>
        <v/>
      </c>
      <c r="E109" s="16" t="str">
        <f t="shared" si="60"/>
        <v/>
      </c>
      <c r="F109" s="16" t="str">
        <f t="shared" si="60"/>
        <v/>
      </c>
      <c r="G109" s="16" t="str">
        <f t="shared" si="60"/>
        <v/>
      </c>
      <c r="H109" s="16" t="str">
        <f t="shared" si="60"/>
        <v/>
      </c>
      <c r="I109" s="16" t="str">
        <f t="shared" si="60"/>
        <v/>
      </c>
      <c r="J109" s="16" t="str">
        <f t="shared" si="60"/>
        <v/>
      </c>
      <c r="K109" s="16" t="str">
        <f t="shared" si="60"/>
        <v/>
      </c>
      <c r="L109" s="16" t="str">
        <f t="shared" si="60"/>
        <v/>
      </c>
      <c r="M109" s="16" t="str">
        <f t="shared" si="60"/>
        <v/>
      </c>
      <c r="N109" s="17" t="str">
        <f t="shared" si="60"/>
        <v/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1:29" ht="15" customHeight="1" thickBot="1">
      <c r="A110" s="200"/>
      <c r="B110" s="215"/>
      <c r="C110" s="216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8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1:29" s="205" customFormat="1" ht="18" customHeight="1" thickBot="1">
      <c r="B111" s="51"/>
      <c r="C111" s="311" t="s">
        <v>104</v>
      </c>
      <c r="D111" s="312"/>
      <c r="E111" s="312"/>
      <c r="F111" s="312"/>
      <c r="G111" s="312"/>
      <c r="H111" s="312"/>
      <c r="I111" s="312"/>
      <c r="J111" s="312"/>
      <c r="K111" s="312"/>
      <c r="L111" s="312"/>
      <c r="M111" s="312"/>
      <c r="N111" s="313"/>
      <c r="O111" s="206">
        <f>SUM(O95:O110)</f>
        <v>0</v>
      </c>
      <c r="P111" s="206">
        <f t="shared" ref="P111:X111" si="61">SUM(P95:P110)</f>
        <v>0</v>
      </c>
      <c r="Q111" s="206">
        <f t="shared" si="61"/>
        <v>0</v>
      </c>
      <c r="R111" s="206">
        <f t="shared" si="61"/>
        <v>0</v>
      </c>
      <c r="S111" s="206">
        <f t="shared" si="61"/>
        <v>0</v>
      </c>
      <c r="T111" s="206">
        <f t="shared" si="61"/>
        <v>0</v>
      </c>
      <c r="U111" s="206">
        <f t="shared" si="61"/>
        <v>0</v>
      </c>
      <c r="V111" s="206">
        <f t="shared" si="61"/>
        <v>0</v>
      </c>
      <c r="W111" s="206">
        <f t="shared" si="61"/>
        <v>0</v>
      </c>
      <c r="X111" s="206">
        <f t="shared" si="61"/>
        <v>0</v>
      </c>
      <c r="Y111" s="206">
        <f t="shared" ref="Y111:AC111" si="62">SUM(Y95:Y110)</f>
        <v>0</v>
      </c>
      <c r="Z111" s="206">
        <f t="shared" si="62"/>
        <v>0</v>
      </c>
      <c r="AA111" s="206">
        <f t="shared" si="62"/>
        <v>0</v>
      </c>
      <c r="AB111" s="206">
        <f t="shared" si="62"/>
        <v>0</v>
      </c>
      <c r="AC111" s="206">
        <f t="shared" si="62"/>
        <v>0</v>
      </c>
    </row>
    <row r="112" spans="1:29" s="205" customFormat="1" ht="18" customHeight="1" thickBot="1">
      <c r="B112" s="51"/>
      <c r="C112" s="314" t="s">
        <v>103</v>
      </c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6"/>
      <c r="O112" s="207">
        <f ca="1">INDIRECT("'Personalausgaben-Kalkulation'!N"&amp;COLUMN())</f>
        <v>0</v>
      </c>
      <c r="P112" s="207">
        <f t="shared" ref="P112:AC112" ca="1" si="63">INDIRECT("'Personalausgaben-Kalkulation'!N"&amp;COLUMN())</f>
        <v>0</v>
      </c>
      <c r="Q112" s="207">
        <f t="shared" ca="1" si="63"/>
        <v>0</v>
      </c>
      <c r="R112" s="207">
        <f t="shared" ca="1" si="63"/>
        <v>0</v>
      </c>
      <c r="S112" s="207">
        <f t="shared" ca="1" si="63"/>
        <v>0</v>
      </c>
      <c r="T112" s="207">
        <f t="shared" ca="1" si="63"/>
        <v>0</v>
      </c>
      <c r="U112" s="207">
        <f t="shared" ca="1" si="63"/>
        <v>0</v>
      </c>
      <c r="V112" s="207">
        <f t="shared" ca="1" si="63"/>
        <v>0</v>
      </c>
      <c r="W112" s="207">
        <f t="shared" ca="1" si="63"/>
        <v>0</v>
      </c>
      <c r="X112" s="207">
        <f t="shared" ca="1" si="63"/>
        <v>0</v>
      </c>
      <c r="Y112" s="207">
        <f t="shared" ca="1" si="63"/>
        <v>0</v>
      </c>
      <c r="Z112" s="207">
        <f t="shared" ca="1" si="63"/>
        <v>0</v>
      </c>
      <c r="AA112" s="207">
        <f t="shared" ca="1" si="63"/>
        <v>0</v>
      </c>
      <c r="AB112" s="207">
        <f t="shared" ca="1" si="63"/>
        <v>0</v>
      </c>
      <c r="AC112" s="207">
        <f t="shared" ca="1" si="63"/>
        <v>0</v>
      </c>
    </row>
    <row r="113" spans="1:29" s="205" customFormat="1" ht="18" customHeight="1" thickBot="1">
      <c r="B113" s="51"/>
      <c r="C113" s="317" t="s">
        <v>105</v>
      </c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9"/>
      <c r="O113" s="206">
        <f ca="1">O111*O112</f>
        <v>0</v>
      </c>
      <c r="P113" s="206">
        <f t="shared" ref="P113:U113" ca="1" si="64">P111*P112</f>
        <v>0</v>
      </c>
      <c r="Q113" s="206">
        <f t="shared" ca="1" si="64"/>
        <v>0</v>
      </c>
      <c r="R113" s="206">
        <f t="shared" ca="1" si="64"/>
        <v>0</v>
      </c>
      <c r="S113" s="206">
        <f t="shared" ca="1" si="64"/>
        <v>0</v>
      </c>
      <c r="T113" s="206">
        <f t="shared" ca="1" si="64"/>
        <v>0</v>
      </c>
      <c r="U113" s="206">
        <f t="shared" ca="1" si="64"/>
        <v>0</v>
      </c>
      <c r="V113" s="206">
        <f t="shared" ref="V113:AC113" ca="1" si="65">V111*V112</f>
        <v>0</v>
      </c>
      <c r="W113" s="206">
        <f t="shared" ca="1" si="65"/>
        <v>0</v>
      </c>
      <c r="X113" s="206">
        <f t="shared" ca="1" si="65"/>
        <v>0</v>
      </c>
      <c r="Y113" s="206">
        <f t="shared" ca="1" si="65"/>
        <v>0</v>
      </c>
      <c r="Z113" s="206">
        <f t="shared" ca="1" si="65"/>
        <v>0</v>
      </c>
      <c r="AA113" s="206">
        <f t="shared" ca="1" si="65"/>
        <v>0</v>
      </c>
      <c r="AB113" s="206">
        <f t="shared" ca="1" si="65"/>
        <v>0</v>
      </c>
      <c r="AC113" s="206">
        <f t="shared" ca="1" si="65"/>
        <v>0</v>
      </c>
    </row>
    <row r="114" spans="1:29" ht="13.5" thickBot="1">
      <c r="O114" s="208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</row>
    <row r="115" spans="1:29" ht="12.75" customHeight="1">
      <c r="B115" s="1"/>
      <c r="C115" s="1"/>
      <c r="O115" s="208"/>
      <c r="P115" s="209"/>
      <c r="Q115" s="209"/>
      <c r="R115" s="211" t="s">
        <v>14</v>
      </c>
      <c r="S115" s="209"/>
      <c r="T115" s="320">
        <f ca="1">SUM(O113:AQ113)</f>
        <v>0</v>
      </c>
      <c r="U115" s="321"/>
      <c r="V115" s="322"/>
    </row>
    <row r="116" spans="1:29" ht="14.25" customHeight="1" thickBot="1">
      <c r="B116" s="2"/>
      <c r="C116" s="2"/>
      <c r="O116" s="208"/>
      <c r="P116" s="209"/>
      <c r="Q116" s="209"/>
      <c r="R116" s="219" t="str">
        <f>IF(YEAR(Beginn)&gt;1900,YEAR(Beginn)+2,"")</f>
        <v/>
      </c>
      <c r="S116" s="211"/>
      <c r="T116" s="323"/>
      <c r="U116" s="324"/>
      <c r="V116" s="325"/>
    </row>
    <row r="117" spans="1:29">
      <c r="B117" s="1"/>
      <c r="C117" s="1"/>
    </row>
    <row r="124" spans="1:29" s="185" customFormat="1" ht="20.25">
      <c r="A124" s="294" t="s">
        <v>139</v>
      </c>
      <c r="B124" s="294"/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5"/>
      <c r="Y124" s="220"/>
      <c r="Z124" s="220"/>
      <c r="AA124" s="220"/>
      <c r="AB124" s="220"/>
      <c r="AC124" s="220"/>
    </row>
    <row r="125" spans="1:29" s="185" customFormat="1" ht="3.75" customHeight="1">
      <c r="A125" s="188"/>
      <c r="B125" s="189"/>
      <c r="C125" s="189"/>
      <c r="D125" s="189"/>
      <c r="E125" s="190"/>
      <c r="F125" s="189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</row>
    <row r="126" spans="1:29" ht="26.25" customHeight="1">
      <c r="A126" s="299" t="s">
        <v>140</v>
      </c>
      <c r="B126" s="299"/>
      <c r="C126" s="299"/>
      <c r="D126" s="299"/>
      <c r="E126" s="299"/>
      <c r="F126" s="299"/>
      <c r="G126" s="299"/>
      <c r="H126" s="299"/>
      <c r="I126" s="299"/>
      <c r="J126" s="299"/>
      <c r="K126" s="299"/>
      <c r="L126" s="299"/>
      <c r="M126" s="299"/>
      <c r="N126" s="299"/>
      <c r="O126" s="299"/>
      <c r="P126" s="299"/>
      <c r="Q126" s="299"/>
      <c r="R126" s="299"/>
      <c r="S126" s="299"/>
      <c r="T126" s="299"/>
      <c r="U126" s="299"/>
      <c r="V126" s="299"/>
      <c r="W126" s="299"/>
      <c r="X126" s="244"/>
    </row>
    <row r="127" spans="1:29" ht="13.5" thickBot="1"/>
    <row r="128" spans="1:29" ht="25.5" customHeight="1" thickBot="1">
      <c r="A128" s="301" t="s">
        <v>9</v>
      </c>
      <c r="B128" s="301"/>
      <c r="C128" s="301"/>
      <c r="D128" s="301"/>
      <c r="E128" s="301"/>
      <c r="F128" s="301"/>
      <c r="G128" s="301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 t="s">
        <v>10</v>
      </c>
      <c r="T128" s="302"/>
      <c r="U128" s="340" t="str">
        <f>IF(YEAR(Beginn)&gt;1900,YEAR(Beginn)+3,"")</f>
        <v/>
      </c>
      <c r="V128" s="341"/>
    </row>
    <row r="129" spans="1:29" ht="13.5" thickBot="1"/>
    <row r="130" spans="1:29" ht="18" customHeight="1" thickBot="1">
      <c r="A130" s="328" t="s">
        <v>11</v>
      </c>
      <c r="B130" s="329"/>
      <c r="C130" s="330" t="s">
        <v>12</v>
      </c>
      <c r="D130" s="330"/>
      <c r="E130" s="330"/>
      <c r="F130" s="330"/>
      <c r="G130" s="330"/>
      <c r="H130" s="330"/>
      <c r="I130" s="330"/>
      <c r="J130" s="330"/>
      <c r="K130" s="330"/>
      <c r="L130" s="330"/>
      <c r="M130" s="330"/>
      <c r="N130" s="330"/>
      <c r="O130" s="308" t="s">
        <v>106</v>
      </c>
      <c r="P130" s="309"/>
      <c r="Q130" s="309"/>
      <c r="R130" s="309"/>
      <c r="S130" s="309"/>
      <c r="T130" s="309"/>
      <c r="U130" s="309"/>
      <c r="V130" s="309"/>
      <c r="W130" s="309"/>
      <c r="X130" s="310"/>
      <c r="Y130" s="310"/>
      <c r="Z130" s="310"/>
      <c r="AA130" s="310"/>
      <c r="AB130" s="310"/>
      <c r="AC130" s="310"/>
    </row>
    <row r="131" spans="1:29" s="193" customFormat="1" ht="11.25" customHeight="1">
      <c r="A131" s="331" t="s">
        <v>13</v>
      </c>
      <c r="B131" s="331" t="s">
        <v>7</v>
      </c>
      <c r="C131" s="333">
        <f>DATEVALUE(CONCATENATE("01.01.",YEAR(Beginn+3*366)))</f>
        <v>1097</v>
      </c>
      <c r="D131" s="326">
        <f>DATEVALUE(CONCATENATE("01.02.",YEAR(Beginn+3*366)))</f>
        <v>1128</v>
      </c>
      <c r="E131" s="326">
        <f>DATEVALUE(CONCATENATE("01.03.",YEAR(Beginn+3*366)))</f>
        <v>1156</v>
      </c>
      <c r="F131" s="326">
        <f>DATEVALUE(CONCATENATE("01.04.",YEAR(Beginn+3*366)))</f>
        <v>1187</v>
      </c>
      <c r="G131" s="326">
        <f>DATEVALUE(CONCATENATE("01.05.",YEAR(Beginn+3*366)))</f>
        <v>1217</v>
      </c>
      <c r="H131" s="326">
        <f>DATEVALUE(CONCATENATE("01.06.",YEAR(Beginn+3*366)))</f>
        <v>1248</v>
      </c>
      <c r="I131" s="326">
        <f>DATEVALUE(CONCATENATE("01.07.",YEAR(Beginn+3*366)))</f>
        <v>1278</v>
      </c>
      <c r="J131" s="326">
        <f>DATEVALUE(CONCATENATE("01.08.",YEAR(Beginn+3*366)))</f>
        <v>1309</v>
      </c>
      <c r="K131" s="326">
        <f>DATEVALUE(CONCATENATE("01.09.",YEAR(Beginn+3*366)))</f>
        <v>1340</v>
      </c>
      <c r="L131" s="326">
        <f>DATEVALUE(CONCATENATE("01.10.",YEAR(Beginn+3*366)))</f>
        <v>1370</v>
      </c>
      <c r="M131" s="326">
        <f>DATEVALUE(CONCATENATE("01.11.",YEAR(Beginn+3*366)))</f>
        <v>1401</v>
      </c>
      <c r="N131" s="342">
        <f>DATEVALUE(CONCATENATE("01.12.",YEAR(Beginn+3*366)))</f>
        <v>1431</v>
      </c>
      <c r="O131" s="191">
        <v>1</v>
      </c>
      <c r="P131" s="192">
        <v>2</v>
      </c>
      <c r="Q131" s="192">
        <v>3</v>
      </c>
      <c r="R131" s="192">
        <v>4</v>
      </c>
      <c r="S131" s="192">
        <v>5</v>
      </c>
      <c r="T131" s="192">
        <v>6</v>
      </c>
      <c r="U131" s="192">
        <v>7</v>
      </c>
      <c r="V131" s="192">
        <v>8</v>
      </c>
      <c r="W131" s="192">
        <v>9</v>
      </c>
      <c r="X131" s="192">
        <f t="shared" ref="X131:AC131" si="66">W131+1</f>
        <v>10</v>
      </c>
      <c r="Y131" s="192">
        <f t="shared" si="66"/>
        <v>11</v>
      </c>
      <c r="Z131" s="192">
        <f t="shared" si="66"/>
        <v>12</v>
      </c>
      <c r="AA131" s="192">
        <f t="shared" si="66"/>
        <v>13</v>
      </c>
      <c r="AB131" s="192">
        <f t="shared" si="66"/>
        <v>14</v>
      </c>
      <c r="AC131" s="192">
        <f t="shared" si="66"/>
        <v>15</v>
      </c>
    </row>
    <row r="132" spans="1:29" s="193" customFormat="1" ht="11.25" customHeight="1" thickBot="1">
      <c r="A132" s="337"/>
      <c r="B132" s="337"/>
      <c r="C132" s="338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  <c r="N132" s="343"/>
      <c r="O132" s="194">
        <f ca="1">INDIRECT("'Personalausgaben-Kalkulation'!B"&amp;COLUMN())</f>
        <v>0</v>
      </c>
      <c r="P132" s="195">
        <f t="shared" ref="P132:AC132" ca="1" si="67">INDIRECT("'Personalausgaben-Kalkulation'!B"&amp;COLUMN())</f>
        <v>0</v>
      </c>
      <c r="Q132" s="195">
        <f t="shared" ca="1" si="67"/>
        <v>0</v>
      </c>
      <c r="R132" s="195">
        <f t="shared" ca="1" si="67"/>
        <v>0</v>
      </c>
      <c r="S132" s="195">
        <f t="shared" ca="1" si="67"/>
        <v>0</v>
      </c>
      <c r="T132" s="195">
        <f t="shared" ca="1" si="67"/>
        <v>0</v>
      </c>
      <c r="U132" s="195">
        <f t="shared" ca="1" si="67"/>
        <v>0</v>
      </c>
      <c r="V132" s="195">
        <f t="shared" ca="1" si="67"/>
        <v>0</v>
      </c>
      <c r="W132" s="195">
        <f t="shared" ca="1" si="67"/>
        <v>0</v>
      </c>
      <c r="X132" s="195">
        <f t="shared" ca="1" si="67"/>
        <v>0</v>
      </c>
      <c r="Y132" s="195">
        <f t="shared" ca="1" si="67"/>
        <v>0</v>
      </c>
      <c r="Z132" s="195">
        <f t="shared" ca="1" si="67"/>
        <v>0</v>
      </c>
      <c r="AA132" s="195">
        <f t="shared" ca="1" si="67"/>
        <v>0</v>
      </c>
      <c r="AB132" s="195">
        <f t="shared" ca="1" si="67"/>
        <v>0</v>
      </c>
      <c r="AC132" s="195">
        <f t="shared" ca="1" si="67"/>
        <v>0</v>
      </c>
    </row>
    <row r="133" spans="1:29" ht="15" customHeight="1">
      <c r="A133" s="196">
        <v>1</v>
      </c>
      <c r="B133" s="213" t="str">
        <f>IF(NameAP1&gt;"",NameAP1,"")</f>
        <v/>
      </c>
      <c r="C133" s="12" t="str">
        <f>IF(AND(NameAP1,BeginnAP1&lt;=C$131,EndeAP1&gt;=C$131),"xxx","")</f>
        <v/>
      </c>
      <c r="D133" s="13" t="str">
        <f t="shared" ref="D133:N133" si="68">IF(AND(NameAP1,BeginnAP1&lt;=D$131,EndeAP1&gt;=D$131),"xxx","")</f>
        <v/>
      </c>
      <c r="E133" s="13" t="str">
        <f t="shared" si="68"/>
        <v/>
      </c>
      <c r="F133" s="13" t="str">
        <f t="shared" si="68"/>
        <v/>
      </c>
      <c r="G133" s="13" t="str">
        <f t="shared" si="68"/>
        <v/>
      </c>
      <c r="H133" s="13" t="str">
        <f t="shared" si="68"/>
        <v/>
      </c>
      <c r="I133" s="13" t="str">
        <f t="shared" si="68"/>
        <v/>
      </c>
      <c r="J133" s="13" t="str">
        <f t="shared" si="68"/>
        <v/>
      </c>
      <c r="K133" s="13" t="str">
        <f t="shared" si="68"/>
        <v/>
      </c>
      <c r="L133" s="13" t="str">
        <f t="shared" si="68"/>
        <v/>
      </c>
      <c r="M133" s="13" t="str">
        <f t="shared" si="68"/>
        <v/>
      </c>
      <c r="N133" s="14" t="str">
        <f t="shared" si="68"/>
        <v/>
      </c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1:29" ht="15" customHeight="1">
      <c r="A134" s="198">
        <v>2</v>
      </c>
      <c r="B134" s="214" t="str">
        <f>IF(NameAP2&gt;"",NameAP2,"")</f>
        <v/>
      </c>
      <c r="C134" s="15" t="str">
        <f>IF(AND(NameAP2,BeginnAP2&lt;=C$131,EndeAP2&gt;=C$131),"xxx","")</f>
        <v/>
      </c>
      <c r="D134" s="16" t="str">
        <f t="shared" ref="D134:N134" si="69">IF(AND(NameAP2,BeginnAP2&lt;=D$131,EndeAP2&gt;=D$131),"xxx","")</f>
        <v/>
      </c>
      <c r="E134" s="16" t="str">
        <f t="shared" si="69"/>
        <v/>
      </c>
      <c r="F134" s="16" t="str">
        <f t="shared" si="69"/>
        <v/>
      </c>
      <c r="G134" s="16" t="str">
        <f t="shared" si="69"/>
        <v/>
      </c>
      <c r="H134" s="16" t="str">
        <f t="shared" si="69"/>
        <v/>
      </c>
      <c r="I134" s="16" t="str">
        <f t="shared" si="69"/>
        <v/>
      </c>
      <c r="J134" s="16" t="str">
        <f t="shared" si="69"/>
        <v/>
      </c>
      <c r="K134" s="16" t="str">
        <f t="shared" si="69"/>
        <v/>
      </c>
      <c r="L134" s="16" t="str">
        <f t="shared" si="69"/>
        <v/>
      </c>
      <c r="M134" s="16" t="str">
        <f t="shared" si="69"/>
        <v/>
      </c>
      <c r="N134" s="17" t="str">
        <f t="shared" si="69"/>
        <v/>
      </c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1:29" ht="15" customHeight="1">
      <c r="A135" s="198">
        <v>3</v>
      </c>
      <c r="B135" s="214" t="str">
        <f>IF(NameAP3&gt;"",NameAP3,"")</f>
        <v/>
      </c>
      <c r="C135" s="15" t="str">
        <f>IF(AND(NameAP3,BeginnAP3&lt;=C$131,EndeAP3&gt;=C$131),"xxx","")</f>
        <v/>
      </c>
      <c r="D135" s="16" t="str">
        <f t="shared" ref="D135:N135" si="70">IF(AND(NameAP3,BeginnAP3&lt;=D$131,EndeAP3&gt;=D$131),"xxx","")</f>
        <v/>
      </c>
      <c r="E135" s="16" t="str">
        <f t="shared" si="70"/>
        <v/>
      </c>
      <c r="F135" s="16" t="str">
        <f t="shared" si="70"/>
        <v/>
      </c>
      <c r="G135" s="16" t="str">
        <f t="shared" si="70"/>
        <v/>
      </c>
      <c r="H135" s="16" t="str">
        <f t="shared" si="70"/>
        <v/>
      </c>
      <c r="I135" s="16" t="str">
        <f t="shared" si="70"/>
        <v/>
      </c>
      <c r="J135" s="16" t="str">
        <f t="shared" si="70"/>
        <v/>
      </c>
      <c r="K135" s="16" t="str">
        <f t="shared" si="70"/>
        <v/>
      </c>
      <c r="L135" s="16" t="str">
        <f t="shared" si="70"/>
        <v/>
      </c>
      <c r="M135" s="16" t="str">
        <f t="shared" si="70"/>
        <v/>
      </c>
      <c r="N135" s="17" t="str">
        <f t="shared" si="70"/>
        <v/>
      </c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1:29" ht="15" customHeight="1">
      <c r="A136" s="198">
        <v>4</v>
      </c>
      <c r="B136" s="214" t="str">
        <f>IF(NameAP4&gt;"",NameAP4,"")</f>
        <v/>
      </c>
      <c r="C136" s="15" t="str">
        <f>IF(AND(NameAP4,BeginnAP4&lt;=C$131,EndeAP4&gt;=C$131),"xxx","")</f>
        <v/>
      </c>
      <c r="D136" s="16" t="str">
        <f t="shared" ref="D136:N136" si="71">IF(AND(NameAP4,BeginnAP4&lt;=D$131,EndeAP4&gt;=D$131),"xxx","")</f>
        <v/>
      </c>
      <c r="E136" s="16" t="str">
        <f t="shared" si="71"/>
        <v/>
      </c>
      <c r="F136" s="16" t="str">
        <f t="shared" si="71"/>
        <v/>
      </c>
      <c r="G136" s="16" t="str">
        <f t="shared" si="71"/>
        <v/>
      </c>
      <c r="H136" s="16" t="str">
        <f t="shared" si="71"/>
        <v/>
      </c>
      <c r="I136" s="16" t="str">
        <f t="shared" si="71"/>
        <v/>
      </c>
      <c r="J136" s="16" t="str">
        <f t="shared" si="71"/>
        <v/>
      </c>
      <c r="K136" s="16" t="str">
        <f t="shared" si="71"/>
        <v/>
      </c>
      <c r="L136" s="16" t="str">
        <f t="shared" si="71"/>
        <v/>
      </c>
      <c r="M136" s="16" t="str">
        <f t="shared" si="71"/>
        <v/>
      </c>
      <c r="N136" s="17" t="str">
        <f t="shared" si="71"/>
        <v/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1:29" ht="15" customHeight="1">
      <c r="A137" s="198">
        <v>5</v>
      </c>
      <c r="B137" s="214" t="str">
        <f>IF(NameAP5&gt;"",NameAP5,"")</f>
        <v/>
      </c>
      <c r="C137" s="15" t="str">
        <f>IF(AND(NameAP5,BeginnAP5&lt;=C$131,EndeAP5&gt;=C$131),"xxx","")</f>
        <v/>
      </c>
      <c r="D137" s="16" t="str">
        <f t="shared" ref="D137:N137" si="72">IF(AND(NameAP5,BeginnAP5&lt;=D$131,EndeAP5&gt;=D$131),"xxx","")</f>
        <v/>
      </c>
      <c r="E137" s="16" t="str">
        <f t="shared" si="72"/>
        <v/>
      </c>
      <c r="F137" s="16" t="str">
        <f t="shared" si="72"/>
        <v/>
      </c>
      <c r="G137" s="16" t="str">
        <f t="shared" si="72"/>
        <v/>
      </c>
      <c r="H137" s="16" t="str">
        <f t="shared" si="72"/>
        <v/>
      </c>
      <c r="I137" s="16" t="str">
        <f t="shared" si="72"/>
        <v/>
      </c>
      <c r="J137" s="16" t="str">
        <f t="shared" si="72"/>
        <v/>
      </c>
      <c r="K137" s="16" t="str">
        <f t="shared" si="72"/>
        <v/>
      </c>
      <c r="L137" s="16" t="str">
        <f t="shared" si="72"/>
        <v/>
      </c>
      <c r="M137" s="16" t="str">
        <f t="shared" si="72"/>
        <v/>
      </c>
      <c r="N137" s="17" t="str">
        <f t="shared" si="72"/>
        <v/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1:29" ht="15" customHeight="1">
      <c r="A138" s="198">
        <v>6</v>
      </c>
      <c r="B138" s="214" t="str">
        <f>IF(NameAP6&gt;"",NameAP6,"")</f>
        <v/>
      </c>
      <c r="C138" s="15" t="str">
        <f>IF(AND(NameAP6,BeginnAP6&lt;=C$131,EndeAP6&gt;=C$131),"xxx","")</f>
        <v/>
      </c>
      <c r="D138" s="16" t="str">
        <f t="shared" ref="D138:N138" si="73">IF(AND(NameAP6,BeginnAP6&lt;=D$131,EndeAP6&gt;=D$131),"xxx","")</f>
        <v/>
      </c>
      <c r="E138" s="16" t="str">
        <f t="shared" si="73"/>
        <v/>
      </c>
      <c r="F138" s="16" t="str">
        <f t="shared" si="73"/>
        <v/>
      </c>
      <c r="G138" s="16" t="str">
        <f t="shared" si="73"/>
        <v/>
      </c>
      <c r="H138" s="16" t="str">
        <f t="shared" si="73"/>
        <v/>
      </c>
      <c r="I138" s="16" t="str">
        <f t="shared" si="73"/>
        <v/>
      </c>
      <c r="J138" s="16" t="str">
        <f t="shared" si="73"/>
        <v/>
      </c>
      <c r="K138" s="16" t="str">
        <f t="shared" si="73"/>
        <v/>
      </c>
      <c r="L138" s="16" t="str">
        <f t="shared" si="73"/>
        <v/>
      </c>
      <c r="M138" s="16" t="str">
        <f t="shared" si="73"/>
        <v/>
      </c>
      <c r="N138" s="17" t="str">
        <f t="shared" si="73"/>
        <v/>
      </c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1:29" ht="15" customHeight="1">
      <c r="A139" s="198">
        <v>7</v>
      </c>
      <c r="B139" s="214" t="str">
        <f>IF(NameAP7&gt;"",NameAP7,"")</f>
        <v/>
      </c>
      <c r="C139" s="15" t="str">
        <f>IF(AND(NameAP7,BeginnAP7&lt;=C$131,EndeAP7&gt;=C$131),"xxx","")</f>
        <v/>
      </c>
      <c r="D139" s="16" t="str">
        <f t="shared" ref="D139:N139" si="74">IF(AND(NameAP7,BeginnAP7&lt;=D$131,EndeAP7&gt;=D$131),"xxx","")</f>
        <v/>
      </c>
      <c r="E139" s="16" t="str">
        <f t="shared" si="74"/>
        <v/>
      </c>
      <c r="F139" s="16" t="str">
        <f t="shared" si="74"/>
        <v/>
      </c>
      <c r="G139" s="16" t="str">
        <f t="shared" si="74"/>
        <v/>
      </c>
      <c r="H139" s="16" t="str">
        <f t="shared" si="74"/>
        <v/>
      </c>
      <c r="I139" s="16" t="str">
        <f t="shared" si="74"/>
        <v/>
      </c>
      <c r="J139" s="16" t="str">
        <f t="shared" si="74"/>
        <v/>
      </c>
      <c r="K139" s="16" t="str">
        <f t="shared" si="74"/>
        <v/>
      </c>
      <c r="L139" s="16" t="str">
        <f t="shared" si="74"/>
        <v/>
      </c>
      <c r="M139" s="16" t="str">
        <f t="shared" si="74"/>
        <v/>
      </c>
      <c r="N139" s="17" t="str">
        <f t="shared" si="74"/>
        <v/>
      </c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1:29" ht="15" customHeight="1">
      <c r="A140" s="198">
        <v>8</v>
      </c>
      <c r="B140" s="214" t="str">
        <f>IF(NameAP8&gt;"",NameAP8,"")</f>
        <v/>
      </c>
      <c r="C140" s="15" t="str">
        <f>IF(AND(NameAP8,BeginnAP8&lt;=C$131,EndeAP8&gt;=C$131),"xxx","")</f>
        <v/>
      </c>
      <c r="D140" s="16" t="str">
        <f t="shared" ref="D140:N140" si="75">IF(AND(NameAP8,BeginnAP8&lt;=D$131,EndeAP8&gt;=D$131),"xxx","")</f>
        <v/>
      </c>
      <c r="E140" s="16" t="str">
        <f t="shared" si="75"/>
        <v/>
      </c>
      <c r="F140" s="16" t="str">
        <f t="shared" si="75"/>
        <v/>
      </c>
      <c r="G140" s="16" t="str">
        <f t="shared" si="75"/>
        <v/>
      </c>
      <c r="H140" s="16" t="str">
        <f t="shared" si="75"/>
        <v/>
      </c>
      <c r="I140" s="16" t="str">
        <f t="shared" si="75"/>
        <v/>
      </c>
      <c r="J140" s="16" t="str">
        <f t="shared" si="75"/>
        <v/>
      </c>
      <c r="K140" s="16" t="str">
        <f t="shared" si="75"/>
        <v/>
      </c>
      <c r="L140" s="16" t="str">
        <f t="shared" si="75"/>
        <v/>
      </c>
      <c r="M140" s="16" t="str">
        <f t="shared" si="75"/>
        <v/>
      </c>
      <c r="N140" s="17" t="str">
        <f t="shared" si="75"/>
        <v/>
      </c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1:29" ht="15" customHeight="1">
      <c r="A141" s="198">
        <v>9</v>
      </c>
      <c r="B141" s="214" t="str">
        <f>IF(NameAP9&gt;"",NameAP9,"")</f>
        <v/>
      </c>
      <c r="C141" s="15" t="str">
        <f>IF(AND(NameAP9,BeginnAP9&lt;=C$131,EndeAP9&gt;=C$131),"xxx","")</f>
        <v/>
      </c>
      <c r="D141" s="16" t="str">
        <f t="shared" ref="D141:N141" si="76">IF(AND(NameAP9,BeginnAP9&lt;=D$131,EndeAP9&gt;=D$131),"xxx","")</f>
        <v/>
      </c>
      <c r="E141" s="16" t="str">
        <f t="shared" si="76"/>
        <v/>
      </c>
      <c r="F141" s="16" t="str">
        <f t="shared" si="76"/>
        <v/>
      </c>
      <c r="G141" s="16" t="str">
        <f t="shared" si="76"/>
        <v/>
      </c>
      <c r="H141" s="16" t="str">
        <f t="shared" si="76"/>
        <v/>
      </c>
      <c r="I141" s="16" t="str">
        <f t="shared" si="76"/>
        <v/>
      </c>
      <c r="J141" s="16" t="str">
        <f t="shared" si="76"/>
        <v/>
      </c>
      <c r="K141" s="16" t="str">
        <f t="shared" si="76"/>
        <v/>
      </c>
      <c r="L141" s="16" t="str">
        <f t="shared" si="76"/>
        <v/>
      </c>
      <c r="M141" s="16" t="str">
        <f t="shared" si="76"/>
        <v/>
      </c>
      <c r="N141" s="17" t="str">
        <f t="shared" si="76"/>
        <v/>
      </c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</row>
    <row r="142" spans="1:29" ht="15" customHeight="1">
      <c r="A142" s="198">
        <v>10</v>
      </c>
      <c r="B142" s="214" t="str">
        <f>IF(NameAP10&gt;"",NameAP10,"")</f>
        <v/>
      </c>
      <c r="C142" s="15" t="str">
        <f>IF(AND(NameAP10,BeginnAP10&lt;=C$131,EndeAP10&gt;=C$131),"xxx","")</f>
        <v/>
      </c>
      <c r="D142" s="16" t="str">
        <f t="shared" ref="D142:N142" si="77">IF(AND(NameAP10,BeginnAP10&lt;=D$131,EndeAP10&gt;=D$131),"xxx","")</f>
        <v/>
      </c>
      <c r="E142" s="16" t="str">
        <f t="shared" si="77"/>
        <v/>
      </c>
      <c r="F142" s="16" t="str">
        <f t="shared" si="77"/>
        <v/>
      </c>
      <c r="G142" s="16" t="str">
        <f t="shared" si="77"/>
        <v/>
      </c>
      <c r="H142" s="16" t="str">
        <f t="shared" si="77"/>
        <v/>
      </c>
      <c r="I142" s="16" t="str">
        <f t="shared" si="77"/>
        <v/>
      </c>
      <c r="J142" s="16" t="str">
        <f t="shared" si="77"/>
        <v/>
      </c>
      <c r="K142" s="16" t="str">
        <f t="shared" si="77"/>
        <v/>
      </c>
      <c r="L142" s="16" t="str">
        <f t="shared" si="77"/>
        <v/>
      </c>
      <c r="M142" s="16" t="str">
        <f t="shared" si="77"/>
        <v/>
      </c>
      <c r="N142" s="17" t="str">
        <f t="shared" si="77"/>
        <v/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</row>
    <row r="143" spans="1:29" ht="15" customHeight="1">
      <c r="A143" s="198">
        <v>11</v>
      </c>
      <c r="B143" s="214" t="str">
        <f>IF(NameAP11&gt;"",NameAP11,"")</f>
        <v/>
      </c>
      <c r="C143" s="15" t="str">
        <f>IF(AND(NameAP11,BeginnAP11&lt;=C$131,EndeAP11&gt;=C$131),"xxx","")</f>
        <v/>
      </c>
      <c r="D143" s="16" t="str">
        <f t="shared" ref="D143:N143" si="78">IF(AND(NameAP11,BeginnAP11&lt;=D$131,EndeAP11&gt;=D$131),"xxx","")</f>
        <v/>
      </c>
      <c r="E143" s="16" t="str">
        <f t="shared" si="78"/>
        <v/>
      </c>
      <c r="F143" s="16" t="str">
        <f t="shared" si="78"/>
        <v/>
      </c>
      <c r="G143" s="16" t="str">
        <f t="shared" si="78"/>
        <v/>
      </c>
      <c r="H143" s="16" t="str">
        <f t="shared" si="78"/>
        <v/>
      </c>
      <c r="I143" s="16" t="str">
        <f t="shared" si="78"/>
        <v/>
      </c>
      <c r="J143" s="16" t="str">
        <f t="shared" si="78"/>
        <v/>
      </c>
      <c r="K143" s="16" t="str">
        <f t="shared" si="78"/>
        <v/>
      </c>
      <c r="L143" s="16" t="str">
        <f t="shared" si="78"/>
        <v/>
      </c>
      <c r="M143" s="16" t="str">
        <f t="shared" si="78"/>
        <v/>
      </c>
      <c r="N143" s="17" t="str">
        <f t="shared" si="78"/>
        <v/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</row>
    <row r="144" spans="1:29" ht="15" customHeight="1">
      <c r="A144" s="198">
        <v>12</v>
      </c>
      <c r="B144" s="214" t="str">
        <f>IF(NameAP12&gt;"",NameAP12,"")</f>
        <v/>
      </c>
      <c r="C144" s="15" t="str">
        <f>IF(AND(NameAP12,BeginnAP12&lt;=C$131,EndeAP12&gt;=C$131),"xxx","")</f>
        <v/>
      </c>
      <c r="D144" s="16" t="str">
        <f t="shared" ref="D144:N144" si="79">IF(AND(NameAP12,BeginnAP12&lt;=D$131,EndeAP12&gt;=D$131),"xxx","")</f>
        <v/>
      </c>
      <c r="E144" s="16" t="str">
        <f t="shared" si="79"/>
        <v/>
      </c>
      <c r="F144" s="16" t="str">
        <f t="shared" si="79"/>
        <v/>
      </c>
      <c r="G144" s="16" t="str">
        <f t="shared" si="79"/>
        <v/>
      </c>
      <c r="H144" s="16" t="str">
        <f t="shared" si="79"/>
        <v/>
      </c>
      <c r="I144" s="16" t="str">
        <f t="shared" si="79"/>
        <v/>
      </c>
      <c r="J144" s="16" t="str">
        <f t="shared" si="79"/>
        <v/>
      </c>
      <c r="K144" s="16" t="str">
        <f t="shared" si="79"/>
        <v/>
      </c>
      <c r="L144" s="16" t="str">
        <f t="shared" si="79"/>
        <v/>
      </c>
      <c r="M144" s="16" t="str">
        <f t="shared" si="79"/>
        <v/>
      </c>
      <c r="N144" s="17" t="str">
        <f t="shared" si="79"/>
        <v/>
      </c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</row>
    <row r="145" spans="1:29" ht="15" customHeight="1">
      <c r="A145" s="198">
        <v>13</v>
      </c>
      <c r="B145" s="214" t="str">
        <f>IF(NameAP13&gt;"",NameAP13,"")</f>
        <v/>
      </c>
      <c r="C145" s="15" t="str">
        <f>IF(AND(NameAP13,BeginnAP13&lt;=C$131,EndeAP13&gt;=C$131),"xxx","")</f>
        <v/>
      </c>
      <c r="D145" s="16" t="str">
        <f t="shared" ref="D145:N145" si="80">IF(AND(NameAP13,BeginnAP13&lt;=D$131,EndeAP13&gt;=D$131),"xxx","")</f>
        <v/>
      </c>
      <c r="E145" s="16" t="str">
        <f t="shared" si="80"/>
        <v/>
      </c>
      <c r="F145" s="16" t="str">
        <f t="shared" si="80"/>
        <v/>
      </c>
      <c r="G145" s="16" t="str">
        <f t="shared" si="80"/>
        <v/>
      </c>
      <c r="H145" s="16" t="str">
        <f t="shared" si="80"/>
        <v/>
      </c>
      <c r="I145" s="16" t="str">
        <f t="shared" si="80"/>
        <v/>
      </c>
      <c r="J145" s="16" t="str">
        <f t="shared" si="80"/>
        <v/>
      </c>
      <c r="K145" s="16" t="str">
        <f t="shared" si="80"/>
        <v/>
      </c>
      <c r="L145" s="16" t="str">
        <f t="shared" si="80"/>
        <v/>
      </c>
      <c r="M145" s="16" t="str">
        <f t="shared" si="80"/>
        <v/>
      </c>
      <c r="N145" s="17" t="str">
        <f t="shared" si="80"/>
        <v/>
      </c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</row>
    <row r="146" spans="1:29" ht="15" customHeight="1">
      <c r="A146" s="198">
        <v>14</v>
      </c>
      <c r="B146" s="214" t="str">
        <f>IF(NameAP14&gt;"",NameAP14,"")</f>
        <v/>
      </c>
      <c r="C146" s="15" t="str">
        <f t="shared" ref="C146:N146" si="81">IF(AND(NameAP14,BeginnAP14&lt;=C$131,EndeAP14&gt;=C$131),"xxx","")</f>
        <v/>
      </c>
      <c r="D146" s="16" t="str">
        <f t="shared" si="81"/>
        <v/>
      </c>
      <c r="E146" s="16" t="str">
        <f t="shared" si="81"/>
        <v/>
      </c>
      <c r="F146" s="16" t="str">
        <f t="shared" si="81"/>
        <v/>
      </c>
      <c r="G146" s="16" t="str">
        <f t="shared" si="81"/>
        <v/>
      </c>
      <c r="H146" s="16" t="str">
        <f t="shared" si="81"/>
        <v/>
      </c>
      <c r="I146" s="16" t="str">
        <f t="shared" si="81"/>
        <v/>
      </c>
      <c r="J146" s="16" t="str">
        <f t="shared" si="81"/>
        <v/>
      </c>
      <c r="K146" s="16" t="str">
        <f t="shared" si="81"/>
        <v/>
      </c>
      <c r="L146" s="16" t="str">
        <f t="shared" si="81"/>
        <v/>
      </c>
      <c r="M146" s="16" t="str">
        <f t="shared" si="81"/>
        <v/>
      </c>
      <c r="N146" s="17" t="str">
        <f t="shared" si="81"/>
        <v/>
      </c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</row>
    <row r="147" spans="1:29" ht="15" customHeight="1">
      <c r="A147" s="198">
        <f>A146+1</f>
        <v>15</v>
      </c>
      <c r="B147" s="214" t="str">
        <f>IF(NameAP15&gt;"",NameAP15,"")</f>
        <v/>
      </c>
      <c r="C147" s="15" t="str">
        <f t="shared" ref="C147:N147" si="82">IF(AND(NameAP15,BeginnAP15&lt;=C$131,EndeAP15&gt;=C$131),"xxx","")</f>
        <v/>
      </c>
      <c r="D147" s="16" t="str">
        <f t="shared" si="82"/>
        <v/>
      </c>
      <c r="E147" s="16" t="str">
        <f t="shared" si="82"/>
        <v/>
      </c>
      <c r="F147" s="16" t="str">
        <f t="shared" si="82"/>
        <v/>
      </c>
      <c r="G147" s="16" t="str">
        <f t="shared" si="82"/>
        <v/>
      </c>
      <c r="H147" s="16" t="str">
        <f t="shared" si="82"/>
        <v/>
      </c>
      <c r="I147" s="16" t="str">
        <f t="shared" si="82"/>
        <v/>
      </c>
      <c r="J147" s="16" t="str">
        <f t="shared" si="82"/>
        <v/>
      </c>
      <c r="K147" s="16" t="str">
        <f t="shared" si="82"/>
        <v/>
      </c>
      <c r="L147" s="16" t="str">
        <f t="shared" si="82"/>
        <v/>
      </c>
      <c r="M147" s="16" t="str">
        <f t="shared" si="82"/>
        <v/>
      </c>
      <c r="N147" s="17" t="str">
        <f t="shared" si="82"/>
        <v/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</row>
    <row r="148" spans="1:29" ht="15" customHeight="1" thickBot="1">
      <c r="A148" s="200"/>
      <c r="B148" s="215"/>
      <c r="C148" s="216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8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spans="1:29" s="205" customFormat="1" ht="18" customHeight="1" thickBot="1">
      <c r="B149" s="51"/>
      <c r="C149" s="311" t="s">
        <v>104</v>
      </c>
      <c r="D149" s="312"/>
      <c r="E149" s="312"/>
      <c r="F149" s="312"/>
      <c r="G149" s="312"/>
      <c r="H149" s="312"/>
      <c r="I149" s="312"/>
      <c r="J149" s="312"/>
      <c r="K149" s="312"/>
      <c r="L149" s="312"/>
      <c r="M149" s="312"/>
      <c r="N149" s="313"/>
      <c r="O149" s="206">
        <f>SUM(O133:O148)</f>
        <v>0</v>
      </c>
      <c r="P149" s="206">
        <f t="shared" ref="P149:X149" si="83">SUM(P133:P148)</f>
        <v>0</v>
      </c>
      <c r="Q149" s="206">
        <f t="shared" si="83"/>
        <v>0</v>
      </c>
      <c r="R149" s="206">
        <f t="shared" si="83"/>
        <v>0</v>
      </c>
      <c r="S149" s="206">
        <f t="shared" si="83"/>
        <v>0</v>
      </c>
      <c r="T149" s="206">
        <f t="shared" si="83"/>
        <v>0</v>
      </c>
      <c r="U149" s="206">
        <f t="shared" si="83"/>
        <v>0</v>
      </c>
      <c r="V149" s="206">
        <f t="shared" si="83"/>
        <v>0</v>
      </c>
      <c r="W149" s="206">
        <f t="shared" si="83"/>
        <v>0</v>
      </c>
      <c r="X149" s="206">
        <f t="shared" si="83"/>
        <v>0</v>
      </c>
      <c r="Y149" s="206">
        <f t="shared" ref="Y149:AC149" si="84">SUM(Y133:Y148)</f>
        <v>0</v>
      </c>
      <c r="Z149" s="206">
        <f t="shared" si="84"/>
        <v>0</v>
      </c>
      <c r="AA149" s="206">
        <f t="shared" si="84"/>
        <v>0</v>
      </c>
      <c r="AB149" s="206">
        <f t="shared" si="84"/>
        <v>0</v>
      </c>
      <c r="AC149" s="206">
        <f t="shared" si="84"/>
        <v>0</v>
      </c>
    </row>
    <row r="150" spans="1:29" s="205" customFormat="1" ht="18" customHeight="1" thickBot="1">
      <c r="B150" s="51"/>
      <c r="C150" s="314" t="s">
        <v>103</v>
      </c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6"/>
      <c r="O150" s="207">
        <f ca="1">INDIRECT("'Personalausgaben-Kalkulation'!N"&amp;COLUMN())</f>
        <v>0</v>
      </c>
      <c r="P150" s="207">
        <f t="shared" ref="P150:AC150" ca="1" si="85">INDIRECT("'Personalausgaben-Kalkulation'!N"&amp;COLUMN())</f>
        <v>0</v>
      </c>
      <c r="Q150" s="207">
        <f t="shared" ca="1" si="85"/>
        <v>0</v>
      </c>
      <c r="R150" s="207">
        <f t="shared" ca="1" si="85"/>
        <v>0</v>
      </c>
      <c r="S150" s="207">
        <f t="shared" ca="1" si="85"/>
        <v>0</v>
      </c>
      <c r="T150" s="207">
        <f t="shared" ca="1" si="85"/>
        <v>0</v>
      </c>
      <c r="U150" s="207">
        <f t="shared" ca="1" si="85"/>
        <v>0</v>
      </c>
      <c r="V150" s="207">
        <f t="shared" ca="1" si="85"/>
        <v>0</v>
      </c>
      <c r="W150" s="207">
        <f t="shared" ca="1" si="85"/>
        <v>0</v>
      </c>
      <c r="X150" s="207">
        <f t="shared" ca="1" si="85"/>
        <v>0</v>
      </c>
      <c r="Y150" s="207">
        <f t="shared" ca="1" si="85"/>
        <v>0</v>
      </c>
      <c r="Z150" s="207">
        <f t="shared" ca="1" si="85"/>
        <v>0</v>
      </c>
      <c r="AA150" s="207">
        <f t="shared" ca="1" si="85"/>
        <v>0</v>
      </c>
      <c r="AB150" s="207">
        <f t="shared" ca="1" si="85"/>
        <v>0</v>
      </c>
      <c r="AC150" s="207">
        <f t="shared" ca="1" si="85"/>
        <v>0</v>
      </c>
    </row>
    <row r="151" spans="1:29" s="205" customFormat="1" ht="18" customHeight="1" thickBot="1">
      <c r="B151" s="51"/>
      <c r="C151" s="317" t="s">
        <v>105</v>
      </c>
      <c r="D151" s="318"/>
      <c r="E151" s="318"/>
      <c r="F151" s="318"/>
      <c r="G151" s="318"/>
      <c r="H151" s="318"/>
      <c r="I151" s="318"/>
      <c r="J151" s="318"/>
      <c r="K151" s="318"/>
      <c r="L151" s="318"/>
      <c r="M151" s="318"/>
      <c r="N151" s="319"/>
      <c r="O151" s="206">
        <f ca="1">O149*O150</f>
        <v>0</v>
      </c>
      <c r="P151" s="206">
        <f t="shared" ref="P151:U151" ca="1" si="86">P149*P150</f>
        <v>0</v>
      </c>
      <c r="Q151" s="206">
        <f t="shared" ca="1" si="86"/>
        <v>0</v>
      </c>
      <c r="R151" s="206">
        <f t="shared" ca="1" si="86"/>
        <v>0</v>
      </c>
      <c r="S151" s="206">
        <f t="shared" ca="1" si="86"/>
        <v>0</v>
      </c>
      <c r="T151" s="206">
        <f t="shared" ca="1" si="86"/>
        <v>0</v>
      </c>
      <c r="U151" s="206">
        <f t="shared" ca="1" si="86"/>
        <v>0</v>
      </c>
      <c r="V151" s="206">
        <f t="shared" ref="V151:AC151" ca="1" si="87">V149*V150</f>
        <v>0</v>
      </c>
      <c r="W151" s="206">
        <f t="shared" ca="1" si="87"/>
        <v>0</v>
      </c>
      <c r="X151" s="206">
        <f t="shared" ca="1" si="87"/>
        <v>0</v>
      </c>
      <c r="Y151" s="206">
        <f t="shared" ca="1" si="87"/>
        <v>0</v>
      </c>
      <c r="Z151" s="206">
        <f t="shared" ca="1" si="87"/>
        <v>0</v>
      </c>
      <c r="AA151" s="206">
        <f t="shared" ca="1" si="87"/>
        <v>0</v>
      </c>
      <c r="AB151" s="206">
        <f t="shared" ca="1" si="87"/>
        <v>0</v>
      </c>
      <c r="AC151" s="206">
        <f t="shared" ca="1" si="87"/>
        <v>0</v>
      </c>
    </row>
    <row r="152" spans="1:29" ht="13.5" thickBot="1">
      <c r="O152" s="208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</row>
    <row r="153" spans="1:29" ht="12.75" customHeight="1">
      <c r="B153" s="1"/>
      <c r="C153" s="1"/>
      <c r="O153" s="208"/>
      <c r="P153" s="209"/>
      <c r="Q153" s="209"/>
      <c r="R153" s="211" t="s">
        <v>14</v>
      </c>
      <c r="S153" s="209"/>
      <c r="T153" s="320">
        <f ca="1">SUM(O151:AQ151)</f>
        <v>0</v>
      </c>
      <c r="U153" s="321"/>
      <c r="V153" s="322"/>
    </row>
    <row r="154" spans="1:29" ht="14.25" customHeight="1" thickBot="1">
      <c r="B154" s="2"/>
      <c r="C154" s="2"/>
      <c r="O154" s="208"/>
      <c r="P154" s="209"/>
      <c r="Q154" s="209"/>
      <c r="R154" s="219" t="str">
        <f>IF(YEAR(Beginn)&gt;1900,YEAR(Beginn)+3,"")</f>
        <v/>
      </c>
      <c r="S154" s="211"/>
      <c r="T154" s="323"/>
      <c r="U154" s="324"/>
      <c r="V154" s="325"/>
    </row>
    <row r="155" spans="1:29">
      <c r="B155" s="1"/>
      <c r="C155" s="1"/>
    </row>
  </sheetData>
  <sheetProtection algorithmName="SHA-512" hashValue="JfA1ER1PB1yokq+NYkGH7WlOEUnwy/LdMJ+co4TIcr2vC4GZHC/RkvzmgGxwlUuD+4mCnUqcEjand+YzVbaslg==" saltValue="ttzqw1y1WYt1gCpsF6Yk3Q==" spinCount="100000" sheet="1" objects="1" scenarios="1"/>
  <mergeCells count="112">
    <mergeCell ref="C149:N149"/>
    <mergeCell ref="C150:N150"/>
    <mergeCell ref="C151:N151"/>
    <mergeCell ref="T153:V154"/>
    <mergeCell ref="G131:G132"/>
    <mergeCell ref="H131:H132"/>
    <mergeCell ref="I131:I132"/>
    <mergeCell ref="J131:J132"/>
    <mergeCell ref="K131:K132"/>
    <mergeCell ref="L131:L132"/>
    <mergeCell ref="A131:A132"/>
    <mergeCell ref="B131:B132"/>
    <mergeCell ref="C131:C132"/>
    <mergeCell ref="D131:D132"/>
    <mergeCell ref="E131:E132"/>
    <mergeCell ref="F131:F132"/>
    <mergeCell ref="A124:W124"/>
    <mergeCell ref="A126:X126"/>
    <mergeCell ref="A128:R128"/>
    <mergeCell ref="S128:T128"/>
    <mergeCell ref="U128:V128"/>
    <mergeCell ref="A130:B130"/>
    <mergeCell ref="C130:N130"/>
    <mergeCell ref="M131:M132"/>
    <mergeCell ref="N131:N132"/>
    <mergeCell ref="O130:AC130"/>
    <mergeCell ref="C111:N111"/>
    <mergeCell ref="C112:N112"/>
    <mergeCell ref="C113:N113"/>
    <mergeCell ref="T115:V116"/>
    <mergeCell ref="G93:G94"/>
    <mergeCell ref="H93:H94"/>
    <mergeCell ref="I93:I94"/>
    <mergeCell ref="J93:J94"/>
    <mergeCell ref="K93:K94"/>
    <mergeCell ref="L93:L94"/>
    <mergeCell ref="A93:A94"/>
    <mergeCell ref="B93:B94"/>
    <mergeCell ref="C93:C94"/>
    <mergeCell ref="D93:D94"/>
    <mergeCell ref="E93:E94"/>
    <mergeCell ref="F93:F94"/>
    <mergeCell ref="A86:W86"/>
    <mergeCell ref="A88:X88"/>
    <mergeCell ref="A90:R90"/>
    <mergeCell ref="S90:T90"/>
    <mergeCell ref="U90:V90"/>
    <mergeCell ref="A92:B92"/>
    <mergeCell ref="C92:N92"/>
    <mergeCell ref="M93:M94"/>
    <mergeCell ref="N93:N94"/>
    <mergeCell ref="O92:AC92"/>
    <mergeCell ref="C69:N69"/>
    <mergeCell ref="C70:N70"/>
    <mergeCell ref="C71:N71"/>
    <mergeCell ref="T73:V74"/>
    <mergeCell ref="G51:G52"/>
    <mergeCell ref="H51:H52"/>
    <mergeCell ref="I51:I52"/>
    <mergeCell ref="J51:J52"/>
    <mergeCell ref="K51:K52"/>
    <mergeCell ref="L51:L52"/>
    <mergeCell ref="A51:A52"/>
    <mergeCell ref="B51:B52"/>
    <mergeCell ref="C51:C52"/>
    <mergeCell ref="D51:D52"/>
    <mergeCell ref="E51:E52"/>
    <mergeCell ref="F51:F52"/>
    <mergeCell ref="A46:X46"/>
    <mergeCell ref="A48:R48"/>
    <mergeCell ref="S48:T48"/>
    <mergeCell ref="U48:V48"/>
    <mergeCell ref="A50:B50"/>
    <mergeCell ref="C50:N50"/>
    <mergeCell ref="M51:M52"/>
    <mergeCell ref="N51:N52"/>
    <mergeCell ref="O50:AC50"/>
    <mergeCell ref="O15:AC15"/>
    <mergeCell ref="C34:N34"/>
    <mergeCell ref="C35:N35"/>
    <mergeCell ref="C36:N36"/>
    <mergeCell ref="T38:V39"/>
    <mergeCell ref="A44:W44"/>
    <mergeCell ref="H16:H17"/>
    <mergeCell ref="I16:I17"/>
    <mergeCell ref="J16:J17"/>
    <mergeCell ref="K16:K17"/>
    <mergeCell ref="L16:L17"/>
    <mergeCell ref="M16:M17"/>
    <mergeCell ref="A15:B15"/>
    <mergeCell ref="C15:N15"/>
    <mergeCell ref="A16:A17"/>
    <mergeCell ref="B16:B17"/>
    <mergeCell ref="C16:C17"/>
    <mergeCell ref="D16:D17"/>
    <mergeCell ref="E16:E17"/>
    <mergeCell ref="F16:F17"/>
    <mergeCell ref="G16:G17"/>
    <mergeCell ref="N16:N17"/>
    <mergeCell ref="A7:W7"/>
    <mergeCell ref="A9:W9"/>
    <mergeCell ref="A11:X11"/>
    <mergeCell ref="A12:W12"/>
    <mergeCell ref="A13:R13"/>
    <mergeCell ref="S13:T13"/>
    <mergeCell ref="U13:V13"/>
    <mergeCell ref="A1:D1"/>
    <mergeCell ref="E1:X1"/>
    <mergeCell ref="A2:D2"/>
    <mergeCell ref="E2:X2"/>
    <mergeCell ref="E4:T4"/>
    <mergeCell ref="E5:T5"/>
  </mergeCells>
  <conditionalFormatting sqref="C53:N66 C95:N108 C68:N68 C110:N110 C133:N146 C148:N148 C18:N33">
    <cfRule type="cellIs" dxfId="71" priority="87" stopIfTrue="1" operator="equal">
      <formula>"x"</formula>
    </cfRule>
  </conditionalFormatting>
  <conditionalFormatting sqref="C109:N109">
    <cfRule type="cellIs" dxfId="70" priority="86" stopIfTrue="1" operator="equal">
      <formula>"x"</formula>
    </cfRule>
  </conditionalFormatting>
  <conditionalFormatting sqref="C147:N147">
    <cfRule type="cellIs" dxfId="69" priority="85" stopIfTrue="1" operator="equal">
      <formula>"x"</formula>
    </cfRule>
  </conditionalFormatting>
  <conditionalFormatting sqref="C67:N67">
    <cfRule type="cellIs" dxfId="68" priority="84" stopIfTrue="1" operator="equal">
      <formula>"x"</formula>
    </cfRule>
  </conditionalFormatting>
  <conditionalFormatting sqref="O17:X17">
    <cfRule type="cellIs" dxfId="67" priority="83" operator="equal">
      <formula>0</formula>
    </cfRule>
  </conditionalFormatting>
  <conditionalFormatting sqref="O52:X52">
    <cfRule type="cellIs" dxfId="66" priority="82" operator="equal">
      <formula>0</formula>
    </cfRule>
  </conditionalFormatting>
  <conditionalFormatting sqref="O94:X94">
    <cfRule type="cellIs" dxfId="65" priority="81" operator="equal">
      <formula>0</formula>
    </cfRule>
  </conditionalFormatting>
  <conditionalFormatting sqref="O132:X132">
    <cfRule type="cellIs" dxfId="64" priority="80" operator="equal">
      <formula>0</formula>
    </cfRule>
  </conditionalFormatting>
  <conditionalFormatting sqref="E1:X1">
    <cfRule type="cellIs" dxfId="63" priority="79" operator="equal">
      <formula>0</formula>
    </cfRule>
  </conditionalFormatting>
  <conditionalFormatting sqref="E2:X2">
    <cfRule type="cellIs" dxfId="62" priority="78" operator="equal">
      <formula>0</formula>
    </cfRule>
  </conditionalFormatting>
  <conditionalFormatting sqref="O149:X149 O151:X151">
    <cfRule type="cellIs" dxfId="61" priority="77" operator="equal">
      <formula>0</formula>
    </cfRule>
  </conditionalFormatting>
  <conditionalFormatting sqref="O111:X111 O113:X113">
    <cfRule type="cellIs" dxfId="60" priority="76" operator="equal">
      <formula>0</formula>
    </cfRule>
  </conditionalFormatting>
  <conditionalFormatting sqref="O69:X69 O71:X71">
    <cfRule type="cellIs" dxfId="59" priority="75" operator="equal">
      <formula>0</formula>
    </cfRule>
  </conditionalFormatting>
  <conditionalFormatting sqref="O34:X34 O36:X36 O35:AC35">
    <cfRule type="cellIs" dxfId="58" priority="74" operator="equal">
      <formula>0</formula>
    </cfRule>
  </conditionalFormatting>
  <conditionalFormatting sqref="Y17">
    <cfRule type="cellIs" dxfId="57" priority="53" operator="equal">
      <formula>0</formula>
    </cfRule>
  </conditionalFormatting>
  <conditionalFormatting sqref="Y52">
    <cfRule type="cellIs" dxfId="56" priority="52" operator="equal">
      <formula>0</formula>
    </cfRule>
  </conditionalFormatting>
  <conditionalFormatting sqref="Y94">
    <cfRule type="cellIs" dxfId="55" priority="51" operator="equal">
      <formula>0</formula>
    </cfRule>
  </conditionalFormatting>
  <conditionalFormatting sqref="Y132">
    <cfRule type="cellIs" dxfId="54" priority="50" operator="equal">
      <formula>0</formula>
    </cfRule>
  </conditionalFormatting>
  <conditionalFormatting sqref="Y1">
    <cfRule type="cellIs" dxfId="53" priority="49" operator="equal">
      <formula>0</formula>
    </cfRule>
  </conditionalFormatting>
  <conditionalFormatting sqref="Y2">
    <cfRule type="cellIs" dxfId="52" priority="48" operator="equal">
      <formula>0</formula>
    </cfRule>
  </conditionalFormatting>
  <conditionalFormatting sqref="Y149 Y151">
    <cfRule type="cellIs" dxfId="51" priority="47" operator="equal">
      <formula>0</formula>
    </cfRule>
  </conditionalFormatting>
  <conditionalFormatting sqref="Y111 Y113">
    <cfRule type="cellIs" dxfId="50" priority="46" operator="equal">
      <formula>0</formula>
    </cfRule>
  </conditionalFormatting>
  <conditionalFormatting sqref="Y69 Y71">
    <cfRule type="cellIs" dxfId="49" priority="45" operator="equal">
      <formula>0</formula>
    </cfRule>
  </conditionalFormatting>
  <conditionalFormatting sqref="Y34 Y36">
    <cfRule type="cellIs" dxfId="48" priority="44" operator="equal">
      <formula>0</formula>
    </cfRule>
  </conditionalFormatting>
  <conditionalFormatting sqref="Z17">
    <cfRule type="cellIs" dxfId="47" priority="43" operator="equal">
      <formula>0</formula>
    </cfRule>
  </conditionalFormatting>
  <conditionalFormatting sqref="Z52">
    <cfRule type="cellIs" dxfId="46" priority="42" operator="equal">
      <formula>0</formula>
    </cfRule>
  </conditionalFormatting>
  <conditionalFormatting sqref="Z94">
    <cfRule type="cellIs" dxfId="45" priority="41" operator="equal">
      <formula>0</formula>
    </cfRule>
  </conditionalFormatting>
  <conditionalFormatting sqref="Z132">
    <cfRule type="cellIs" dxfId="44" priority="40" operator="equal">
      <formula>0</formula>
    </cfRule>
  </conditionalFormatting>
  <conditionalFormatting sqref="Z1">
    <cfRule type="cellIs" dxfId="43" priority="39" operator="equal">
      <formula>0</formula>
    </cfRule>
  </conditionalFormatting>
  <conditionalFormatting sqref="Z2">
    <cfRule type="cellIs" dxfId="42" priority="38" operator="equal">
      <formula>0</formula>
    </cfRule>
  </conditionalFormatting>
  <conditionalFormatting sqref="Z149 Z151">
    <cfRule type="cellIs" dxfId="41" priority="37" operator="equal">
      <formula>0</formula>
    </cfRule>
  </conditionalFormatting>
  <conditionalFormatting sqref="Z111 Z113">
    <cfRule type="cellIs" dxfId="40" priority="36" operator="equal">
      <formula>0</formula>
    </cfRule>
  </conditionalFormatting>
  <conditionalFormatting sqref="Z69 Z71">
    <cfRule type="cellIs" dxfId="39" priority="35" operator="equal">
      <formula>0</formula>
    </cfRule>
  </conditionalFormatting>
  <conditionalFormatting sqref="Z34 Z36">
    <cfRule type="cellIs" dxfId="38" priority="34" operator="equal">
      <formula>0</formula>
    </cfRule>
  </conditionalFormatting>
  <conditionalFormatting sqref="AA17">
    <cfRule type="cellIs" dxfId="37" priority="33" operator="equal">
      <formula>0</formula>
    </cfRule>
  </conditionalFormatting>
  <conditionalFormatting sqref="AA52">
    <cfRule type="cellIs" dxfId="36" priority="32" operator="equal">
      <formula>0</formula>
    </cfRule>
  </conditionalFormatting>
  <conditionalFormatting sqref="AA94">
    <cfRule type="cellIs" dxfId="35" priority="31" operator="equal">
      <formula>0</formula>
    </cfRule>
  </conditionalFormatting>
  <conditionalFormatting sqref="AA132">
    <cfRule type="cellIs" dxfId="34" priority="30" operator="equal">
      <formula>0</formula>
    </cfRule>
  </conditionalFormatting>
  <conditionalFormatting sqref="AA1">
    <cfRule type="cellIs" dxfId="33" priority="29" operator="equal">
      <formula>0</formula>
    </cfRule>
  </conditionalFormatting>
  <conditionalFormatting sqref="AA2">
    <cfRule type="cellIs" dxfId="32" priority="28" operator="equal">
      <formula>0</formula>
    </cfRule>
  </conditionalFormatting>
  <conditionalFormatting sqref="AA149 AA151">
    <cfRule type="cellIs" dxfId="31" priority="27" operator="equal">
      <formula>0</formula>
    </cfRule>
  </conditionalFormatting>
  <conditionalFormatting sqref="AA111 AA113">
    <cfRule type="cellIs" dxfId="30" priority="26" operator="equal">
      <formula>0</formula>
    </cfRule>
  </conditionalFormatting>
  <conditionalFormatting sqref="AA69 AA71">
    <cfRule type="cellIs" dxfId="29" priority="25" operator="equal">
      <formula>0</formula>
    </cfRule>
  </conditionalFormatting>
  <conditionalFormatting sqref="AA34 AA36">
    <cfRule type="cellIs" dxfId="28" priority="24" operator="equal">
      <formula>0</formula>
    </cfRule>
  </conditionalFormatting>
  <conditionalFormatting sqref="AB17">
    <cfRule type="cellIs" dxfId="27" priority="23" operator="equal">
      <formula>0</formula>
    </cfRule>
  </conditionalFormatting>
  <conditionalFormatting sqref="AB52">
    <cfRule type="cellIs" dxfId="26" priority="22" operator="equal">
      <formula>0</formula>
    </cfRule>
  </conditionalFormatting>
  <conditionalFormatting sqref="AB94">
    <cfRule type="cellIs" dxfId="25" priority="21" operator="equal">
      <formula>0</formula>
    </cfRule>
  </conditionalFormatting>
  <conditionalFormatting sqref="AB132">
    <cfRule type="cellIs" dxfId="24" priority="20" operator="equal">
      <formula>0</formula>
    </cfRule>
  </conditionalFormatting>
  <conditionalFormatting sqref="AB1">
    <cfRule type="cellIs" dxfId="23" priority="19" operator="equal">
      <formula>0</formula>
    </cfRule>
  </conditionalFormatting>
  <conditionalFormatting sqref="AB2">
    <cfRule type="cellIs" dxfId="22" priority="18" operator="equal">
      <formula>0</formula>
    </cfRule>
  </conditionalFormatting>
  <conditionalFormatting sqref="AB149 AB151">
    <cfRule type="cellIs" dxfId="21" priority="17" operator="equal">
      <formula>0</formula>
    </cfRule>
  </conditionalFormatting>
  <conditionalFormatting sqref="AB111 AB113">
    <cfRule type="cellIs" dxfId="20" priority="16" operator="equal">
      <formula>0</formula>
    </cfRule>
  </conditionalFormatting>
  <conditionalFormatting sqref="AB69 AB71">
    <cfRule type="cellIs" dxfId="19" priority="15" operator="equal">
      <formula>0</formula>
    </cfRule>
  </conditionalFormatting>
  <conditionalFormatting sqref="AB34 AB36">
    <cfRule type="cellIs" dxfId="18" priority="14" operator="equal">
      <formula>0</formula>
    </cfRule>
  </conditionalFormatting>
  <conditionalFormatting sqref="AC17">
    <cfRule type="cellIs" dxfId="17" priority="13" operator="equal">
      <formula>0</formula>
    </cfRule>
  </conditionalFormatting>
  <conditionalFormatting sqref="AC52">
    <cfRule type="cellIs" dxfId="16" priority="12" operator="equal">
      <formula>0</formula>
    </cfRule>
  </conditionalFormatting>
  <conditionalFormatting sqref="AC94">
    <cfRule type="cellIs" dxfId="15" priority="11" operator="equal">
      <formula>0</formula>
    </cfRule>
  </conditionalFormatting>
  <conditionalFormatting sqref="AC132">
    <cfRule type="cellIs" dxfId="14" priority="10" operator="equal">
      <formula>0</formula>
    </cfRule>
  </conditionalFormatting>
  <conditionalFormatting sqref="AC1">
    <cfRule type="cellIs" dxfId="13" priority="9" operator="equal">
      <formula>0</formula>
    </cfRule>
  </conditionalFormatting>
  <conditionalFormatting sqref="AC2">
    <cfRule type="cellIs" dxfId="12" priority="8" operator="equal">
      <formula>0</formula>
    </cfRule>
  </conditionalFormatting>
  <conditionalFormatting sqref="AC149 AC151">
    <cfRule type="cellIs" dxfId="11" priority="7" operator="equal">
      <formula>0</formula>
    </cfRule>
  </conditionalFormatting>
  <conditionalFormatting sqref="AC111 AC113">
    <cfRule type="cellIs" dxfId="10" priority="6" operator="equal">
      <formula>0</formula>
    </cfRule>
  </conditionalFormatting>
  <conditionalFormatting sqref="AC69 AC71">
    <cfRule type="cellIs" dxfId="9" priority="5" operator="equal">
      <formula>0</formula>
    </cfRule>
  </conditionalFormatting>
  <conditionalFormatting sqref="AC34 AC36">
    <cfRule type="cellIs" dxfId="8" priority="4" operator="equal">
      <formula>0</formula>
    </cfRule>
  </conditionalFormatting>
  <conditionalFormatting sqref="O70:AC70">
    <cfRule type="cellIs" dxfId="7" priority="3" operator="equal">
      <formula>0</formula>
    </cfRule>
  </conditionalFormatting>
  <conditionalFormatting sqref="O112:AC112">
    <cfRule type="cellIs" dxfId="6" priority="2" operator="equal">
      <formula>0</formula>
    </cfRule>
  </conditionalFormatting>
  <conditionalFormatting sqref="O150:AC150">
    <cfRule type="cellIs" dxfId="5" priority="1" operator="equal">
      <formula>0</formula>
    </cfRule>
  </conditionalFormatting>
  <pageMargins left="0.70866141732283472" right="0.70866141732283472" top="1.1023622047244095" bottom="1.1811023622047245" header="0.23622047244094491" footer="0.19685039370078741"/>
  <pageSetup paperSize="9" scale="70" fitToHeight="4" orientation="landscape" r:id="rId1"/>
  <headerFooter>
    <oddHeader>&amp;LAnlage&amp;CVorkalkulation zur Gewährung von Zuwendungen
zur Förderung von FuE-Projekten&amp;RFormblatt 
Personalausgaben-Balkenplan
Stand: 14.03.2025</oddHeader>
    <oddFooter>&amp;L&amp;G&amp;CSeite &amp;P von &amp;N&amp;RUnterlage vom: &amp;D</oddFooter>
  </headerFooter>
  <ignoredErrors>
    <ignoredError sqref="B32:N32 B67:N67 B109:N109 B147:N147 X151 O36:X36 O71:X71 O113:X113 A1:D2" unlocked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T58"/>
  <sheetViews>
    <sheetView showGridLines="0" zoomScale="130" zoomScaleNormal="130" workbookViewId="0">
      <selection sqref="A1:E1"/>
    </sheetView>
  </sheetViews>
  <sheetFormatPr baseColWidth="10" defaultColWidth="11.5703125" defaultRowHeight="12.75"/>
  <cols>
    <col min="1" max="1" width="5.140625" style="123" customWidth="1"/>
    <col min="2" max="2" width="47.5703125" style="108" customWidth="1"/>
    <col min="3" max="3" width="17.28515625" style="108" customWidth="1"/>
    <col min="4" max="4" width="21" style="120" customWidth="1"/>
    <col min="5" max="5" width="18.28515625" style="121" customWidth="1"/>
    <col min="6" max="256" width="11.5703125" style="83"/>
    <col min="257" max="257" width="5.140625" style="83" customWidth="1"/>
    <col min="258" max="258" width="47.5703125" style="83" customWidth="1"/>
    <col min="259" max="259" width="17.28515625" style="83" customWidth="1"/>
    <col min="260" max="260" width="21" style="83" customWidth="1"/>
    <col min="261" max="261" width="18.28515625" style="83" customWidth="1"/>
    <col min="262" max="512" width="11.5703125" style="83"/>
    <col min="513" max="513" width="5.140625" style="83" customWidth="1"/>
    <col min="514" max="514" width="47.5703125" style="83" customWidth="1"/>
    <col min="515" max="515" width="17.28515625" style="83" customWidth="1"/>
    <col min="516" max="516" width="21" style="83" customWidth="1"/>
    <col min="517" max="517" width="18.28515625" style="83" customWidth="1"/>
    <col min="518" max="768" width="11.5703125" style="83"/>
    <col min="769" max="769" width="5.140625" style="83" customWidth="1"/>
    <col min="770" max="770" width="47.5703125" style="83" customWidth="1"/>
    <col min="771" max="771" width="17.28515625" style="83" customWidth="1"/>
    <col min="772" max="772" width="21" style="83" customWidth="1"/>
    <col min="773" max="773" width="18.28515625" style="83" customWidth="1"/>
    <col min="774" max="1024" width="11.5703125" style="83"/>
    <col min="1025" max="1025" width="5.140625" style="83" customWidth="1"/>
    <col min="1026" max="1026" width="47.5703125" style="83" customWidth="1"/>
    <col min="1027" max="1027" width="17.28515625" style="83" customWidth="1"/>
    <col min="1028" max="1028" width="21" style="83" customWidth="1"/>
    <col min="1029" max="1029" width="18.28515625" style="83" customWidth="1"/>
    <col min="1030" max="1280" width="11.5703125" style="83"/>
    <col min="1281" max="1281" width="5.140625" style="83" customWidth="1"/>
    <col min="1282" max="1282" width="47.5703125" style="83" customWidth="1"/>
    <col min="1283" max="1283" width="17.28515625" style="83" customWidth="1"/>
    <col min="1284" max="1284" width="21" style="83" customWidth="1"/>
    <col min="1285" max="1285" width="18.28515625" style="83" customWidth="1"/>
    <col min="1286" max="1536" width="11.5703125" style="83"/>
    <col min="1537" max="1537" width="5.140625" style="83" customWidth="1"/>
    <col min="1538" max="1538" width="47.5703125" style="83" customWidth="1"/>
    <col min="1539" max="1539" width="17.28515625" style="83" customWidth="1"/>
    <col min="1540" max="1540" width="21" style="83" customWidth="1"/>
    <col min="1541" max="1541" width="18.28515625" style="83" customWidth="1"/>
    <col min="1542" max="1792" width="11.5703125" style="83"/>
    <col min="1793" max="1793" width="5.140625" style="83" customWidth="1"/>
    <col min="1794" max="1794" width="47.5703125" style="83" customWidth="1"/>
    <col min="1795" max="1795" width="17.28515625" style="83" customWidth="1"/>
    <col min="1796" max="1796" width="21" style="83" customWidth="1"/>
    <col min="1797" max="1797" width="18.28515625" style="83" customWidth="1"/>
    <col min="1798" max="2048" width="11.5703125" style="83"/>
    <col min="2049" max="2049" width="5.140625" style="83" customWidth="1"/>
    <col min="2050" max="2050" width="47.5703125" style="83" customWidth="1"/>
    <col min="2051" max="2051" width="17.28515625" style="83" customWidth="1"/>
    <col min="2052" max="2052" width="21" style="83" customWidth="1"/>
    <col min="2053" max="2053" width="18.28515625" style="83" customWidth="1"/>
    <col min="2054" max="2304" width="11.5703125" style="83"/>
    <col min="2305" max="2305" width="5.140625" style="83" customWidth="1"/>
    <col min="2306" max="2306" width="47.5703125" style="83" customWidth="1"/>
    <col min="2307" max="2307" width="17.28515625" style="83" customWidth="1"/>
    <col min="2308" max="2308" width="21" style="83" customWidth="1"/>
    <col min="2309" max="2309" width="18.28515625" style="83" customWidth="1"/>
    <col min="2310" max="2560" width="11.5703125" style="83"/>
    <col min="2561" max="2561" width="5.140625" style="83" customWidth="1"/>
    <col min="2562" max="2562" width="47.5703125" style="83" customWidth="1"/>
    <col min="2563" max="2563" width="17.28515625" style="83" customWidth="1"/>
    <col min="2564" max="2564" width="21" style="83" customWidth="1"/>
    <col min="2565" max="2565" width="18.28515625" style="83" customWidth="1"/>
    <col min="2566" max="2816" width="11.5703125" style="83"/>
    <col min="2817" max="2817" width="5.140625" style="83" customWidth="1"/>
    <col min="2818" max="2818" width="47.5703125" style="83" customWidth="1"/>
    <col min="2819" max="2819" width="17.28515625" style="83" customWidth="1"/>
    <col min="2820" max="2820" width="21" style="83" customWidth="1"/>
    <col min="2821" max="2821" width="18.28515625" style="83" customWidth="1"/>
    <col min="2822" max="3072" width="11.5703125" style="83"/>
    <col min="3073" max="3073" width="5.140625" style="83" customWidth="1"/>
    <col min="3074" max="3074" width="47.5703125" style="83" customWidth="1"/>
    <col min="3075" max="3075" width="17.28515625" style="83" customWidth="1"/>
    <col min="3076" max="3076" width="21" style="83" customWidth="1"/>
    <col min="3077" max="3077" width="18.28515625" style="83" customWidth="1"/>
    <col min="3078" max="3328" width="11.5703125" style="83"/>
    <col min="3329" max="3329" width="5.140625" style="83" customWidth="1"/>
    <col min="3330" max="3330" width="47.5703125" style="83" customWidth="1"/>
    <col min="3331" max="3331" width="17.28515625" style="83" customWidth="1"/>
    <col min="3332" max="3332" width="21" style="83" customWidth="1"/>
    <col min="3333" max="3333" width="18.28515625" style="83" customWidth="1"/>
    <col min="3334" max="3584" width="11.5703125" style="83"/>
    <col min="3585" max="3585" width="5.140625" style="83" customWidth="1"/>
    <col min="3586" max="3586" width="47.5703125" style="83" customWidth="1"/>
    <col min="3587" max="3587" width="17.28515625" style="83" customWidth="1"/>
    <col min="3588" max="3588" width="21" style="83" customWidth="1"/>
    <col min="3589" max="3589" width="18.28515625" style="83" customWidth="1"/>
    <col min="3590" max="3840" width="11.5703125" style="83"/>
    <col min="3841" max="3841" width="5.140625" style="83" customWidth="1"/>
    <col min="3842" max="3842" width="47.5703125" style="83" customWidth="1"/>
    <col min="3843" max="3843" width="17.28515625" style="83" customWidth="1"/>
    <col min="3844" max="3844" width="21" style="83" customWidth="1"/>
    <col min="3845" max="3845" width="18.28515625" style="83" customWidth="1"/>
    <col min="3846" max="4096" width="11.5703125" style="83"/>
    <col min="4097" max="4097" width="5.140625" style="83" customWidth="1"/>
    <col min="4098" max="4098" width="47.5703125" style="83" customWidth="1"/>
    <col min="4099" max="4099" width="17.28515625" style="83" customWidth="1"/>
    <col min="4100" max="4100" width="21" style="83" customWidth="1"/>
    <col min="4101" max="4101" width="18.28515625" style="83" customWidth="1"/>
    <col min="4102" max="4352" width="11.5703125" style="83"/>
    <col min="4353" max="4353" width="5.140625" style="83" customWidth="1"/>
    <col min="4354" max="4354" width="47.5703125" style="83" customWidth="1"/>
    <col min="4355" max="4355" width="17.28515625" style="83" customWidth="1"/>
    <col min="4356" max="4356" width="21" style="83" customWidth="1"/>
    <col min="4357" max="4357" width="18.28515625" style="83" customWidth="1"/>
    <col min="4358" max="4608" width="11.5703125" style="83"/>
    <col min="4609" max="4609" width="5.140625" style="83" customWidth="1"/>
    <col min="4610" max="4610" width="47.5703125" style="83" customWidth="1"/>
    <col min="4611" max="4611" width="17.28515625" style="83" customWidth="1"/>
    <col min="4612" max="4612" width="21" style="83" customWidth="1"/>
    <col min="4613" max="4613" width="18.28515625" style="83" customWidth="1"/>
    <col min="4614" max="4864" width="11.5703125" style="83"/>
    <col min="4865" max="4865" width="5.140625" style="83" customWidth="1"/>
    <col min="4866" max="4866" width="47.5703125" style="83" customWidth="1"/>
    <col min="4867" max="4867" width="17.28515625" style="83" customWidth="1"/>
    <col min="4868" max="4868" width="21" style="83" customWidth="1"/>
    <col min="4869" max="4869" width="18.28515625" style="83" customWidth="1"/>
    <col min="4870" max="5120" width="11.5703125" style="83"/>
    <col min="5121" max="5121" width="5.140625" style="83" customWidth="1"/>
    <col min="5122" max="5122" width="47.5703125" style="83" customWidth="1"/>
    <col min="5123" max="5123" width="17.28515625" style="83" customWidth="1"/>
    <col min="5124" max="5124" width="21" style="83" customWidth="1"/>
    <col min="5125" max="5125" width="18.28515625" style="83" customWidth="1"/>
    <col min="5126" max="5376" width="11.5703125" style="83"/>
    <col min="5377" max="5377" width="5.140625" style="83" customWidth="1"/>
    <col min="5378" max="5378" width="47.5703125" style="83" customWidth="1"/>
    <col min="5379" max="5379" width="17.28515625" style="83" customWidth="1"/>
    <col min="5380" max="5380" width="21" style="83" customWidth="1"/>
    <col min="5381" max="5381" width="18.28515625" style="83" customWidth="1"/>
    <col min="5382" max="5632" width="11.5703125" style="83"/>
    <col min="5633" max="5633" width="5.140625" style="83" customWidth="1"/>
    <col min="5634" max="5634" width="47.5703125" style="83" customWidth="1"/>
    <col min="5635" max="5635" width="17.28515625" style="83" customWidth="1"/>
    <col min="5636" max="5636" width="21" style="83" customWidth="1"/>
    <col min="5637" max="5637" width="18.28515625" style="83" customWidth="1"/>
    <col min="5638" max="5888" width="11.5703125" style="83"/>
    <col min="5889" max="5889" width="5.140625" style="83" customWidth="1"/>
    <col min="5890" max="5890" width="47.5703125" style="83" customWidth="1"/>
    <col min="5891" max="5891" width="17.28515625" style="83" customWidth="1"/>
    <col min="5892" max="5892" width="21" style="83" customWidth="1"/>
    <col min="5893" max="5893" width="18.28515625" style="83" customWidth="1"/>
    <col min="5894" max="6144" width="11.5703125" style="83"/>
    <col min="6145" max="6145" width="5.140625" style="83" customWidth="1"/>
    <col min="6146" max="6146" width="47.5703125" style="83" customWidth="1"/>
    <col min="6147" max="6147" width="17.28515625" style="83" customWidth="1"/>
    <col min="6148" max="6148" width="21" style="83" customWidth="1"/>
    <col min="6149" max="6149" width="18.28515625" style="83" customWidth="1"/>
    <col min="6150" max="6400" width="11.5703125" style="83"/>
    <col min="6401" max="6401" width="5.140625" style="83" customWidth="1"/>
    <col min="6402" max="6402" width="47.5703125" style="83" customWidth="1"/>
    <col min="6403" max="6403" width="17.28515625" style="83" customWidth="1"/>
    <col min="6404" max="6404" width="21" style="83" customWidth="1"/>
    <col min="6405" max="6405" width="18.28515625" style="83" customWidth="1"/>
    <col min="6406" max="6656" width="11.5703125" style="83"/>
    <col min="6657" max="6657" width="5.140625" style="83" customWidth="1"/>
    <col min="6658" max="6658" width="47.5703125" style="83" customWidth="1"/>
    <col min="6659" max="6659" width="17.28515625" style="83" customWidth="1"/>
    <col min="6660" max="6660" width="21" style="83" customWidth="1"/>
    <col min="6661" max="6661" width="18.28515625" style="83" customWidth="1"/>
    <col min="6662" max="6912" width="11.5703125" style="83"/>
    <col min="6913" max="6913" width="5.140625" style="83" customWidth="1"/>
    <col min="6914" max="6914" width="47.5703125" style="83" customWidth="1"/>
    <col min="6915" max="6915" width="17.28515625" style="83" customWidth="1"/>
    <col min="6916" max="6916" width="21" style="83" customWidth="1"/>
    <col min="6917" max="6917" width="18.28515625" style="83" customWidth="1"/>
    <col min="6918" max="7168" width="11.5703125" style="83"/>
    <col min="7169" max="7169" width="5.140625" style="83" customWidth="1"/>
    <col min="7170" max="7170" width="47.5703125" style="83" customWidth="1"/>
    <col min="7171" max="7171" width="17.28515625" style="83" customWidth="1"/>
    <col min="7172" max="7172" width="21" style="83" customWidth="1"/>
    <col min="7173" max="7173" width="18.28515625" style="83" customWidth="1"/>
    <col min="7174" max="7424" width="11.5703125" style="83"/>
    <col min="7425" max="7425" width="5.140625" style="83" customWidth="1"/>
    <col min="7426" max="7426" width="47.5703125" style="83" customWidth="1"/>
    <col min="7427" max="7427" width="17.28515625" style="83" customWidth="1"/>
    <col min="7428" max="7428" width="21" style="83" customWidth="1"/>
    <col min="7429" max="7429" width="18.28515625" style="83" customWidth="1"/>
    <col min="7430" max="7680" width="11.5703125" style="83"/>
    <col min="7681" max="7681" width="5.140625" style="83" customWidth="1"/>
    <col min="7682" max="7682" width="47.5703125" style="83" customWidth="1"/>
    <col min="7683" max="7683" width="17.28515625" style="83" customWidth="1"/>
    <col min="7684" max="7684" width="21" style="83" customWidth="1"/>
    <col min="7685" max="7685" width="18.28515625" style="83" customWidth="1"/>
    <col min="7686" max="7936" width="11.5703125" style="83"/>
    <col min="7937" max="7937" width="5.140625" style="83" customWidth="1"/>
    <col min="7938" max="7938" width="47.5703125" style="83" customWidth="1"/>
    <col min="7939" max="7939" width="17.28515625" style="83" customWidth="1"/>
    <col min="7940" max="7940" width="21" style="83" customWidth="1"/>
    <col min="7941" max="7941" width="18.28515625" style="83" customWidth="1"/>
    <col min="7942" max="8192" width="11.5703125" style="83"/>
    <col min="8193" max="8193" width="5.140625" style="83" customWidth="1"/>
    <col min="8194" max="8194" width="47.5703125" style="83" customWidth="1"/>
    <col min="8195" max="8195" width="17.28515625" style="83" customWidth="1"/>
    <col min="8196" max="8196" width="21" style="83" customWidth="1"/>
    <col min="8197" max="8197" width="18.28515625" style="83" customWidth="1"/>
    <col min="8198" max="8448" width="11.5703125" style="83"/>
    <col min="8449" max="8449" width="5.140625" style="83" customWidth="1"/>
    <col min="8450" max="8450" width="47.5703125" style="83" customWidth="1"/>
    <col min="8451" max="8451" width="17.28515625" style="83" customWidth="1"/>
    <col min="8452" max="8452" width="21" style="83" customWidth="1"/>
    <col min="8453" max="8453" width="18.28515625" style="83" customWidth="1"/>
    <col min="8454" max="8704" width="11.5703125" style="83"/>
    <col min="8705" max="8705" width="5.140625" style="83" customWidth="1"/>
    <col min="8706" max="8706" width="47.5703125" style="83" customWidth="1"/>
    <col min="8707" max="8707" width="17.28515625" style="83" customWidth="1"/>
    <col min="8708" max="8708" width="21" style="83" customWidth="1"/>
    <col min="8709" max="8709" width="18.28515625" style="83" customWidth="1"/>
    <col min="8710" max="8960" width="11.5703125" style="83"/>
    <col min="8961" max="8961" width="5.140625" style="83" customWidth="1"/>
    <col min="8962" max="8962" width="47.5703125" style="83" customWidth="1"/>
    <col min="8963" max="8963" width="17.28515625" style="83" customWidth="1"/>
    <col min="8964" max="8964" width="21" style="83" customWidth="1"/>
    <col min="8965" max="8965" width="18.28515625" style="83" customWidth="1"/>
    <col min="8966" max="9216" width="11.5703125" style="83"/>
    <col min="9217" max="9217" width="5.140625" style="83" customWidth="1"/>
    <col min="9218" max="9218" width="47.5703125" style="83" customWidth="1"/>
    <col min="9219" max="9219" width="17.28515625" style="83" customWidth="1"/>
    <col min="9220" max="9220" width="21" style="83" customWidth="1"/>
    <col min="9221" max="9221" width="18.28515625" style="83" customWidth="1"/>
    <col min="9222" max="9472" width="11.5703125" style="83"/>
    <col min="9473" max="9473" width="5.140625" style="83" customWidth="1"/>
    <col min="9474" max="9474" width="47.5703125" style="83" customWidth="1"/>
    <col min="9475" max="9475" width="17.28515625" style="83" customWidth="1"/>
    <col min="9476" max="9476" width="21" style="83" customWidth="1"/>
    <col min="9477" max="9477" width="18.28515625" style="83" customWidth="1"/>
    <col min="9478" max="9728" width="11.5703125" style="83"/>
    <col min="9729" max="9729" width="5.140625" style="83" customWidth="1"/>
    <col min="9730" max="9730" width="47.5703125" style="83" customWidth="1"/>
    <col min="9731" max="9731" width="17.28515625" style="83" customWidth="1"/>
    <col min="9732" max="9732" width="21" style="83" customWidth="1"/>
    <col min="9733" max="9733" width="18.28515625" style="83" customWidth="1"/>
    <col min="9734" max="9984" width="11.5703125" style="83"/>
    <col min="9985" max="9985" width="5.140625" style="83" customWidth="1"/>
    <col min="9986" max="9986" width="47.5703125" style="83" customWidth="1"/>
    <col min="9987" max="9987" width="17.28515625" style="83" customWidth="1"/>
    <col min="9988" max="9988" width="21" style="83" customWidth="1"/>
    <col min="9989" max="9989" width="18.28515625" style="83" customWidth="1"/>
    <col min="9990" max="10240" width="11.5703125" style="83"/>
    <col min="10241" max="10241" width="5.140625" style="83" customWidth="1"/>
    <col min="10242" max="10242" width="47.5703125" style="83" customWidth="1"/>
    <col min="10243" max="10243" width="17.28515625" style="83" customWidth="1"/>
    <col min="10244" max="10244" width="21" style="83" customWidth="1"/>
    <col min="10245" max="10245" width="18.28515625" style="83" customWidth="1"/>
    <col min="10246" max="10496" width="11.5703125" style="83"/>
    <col min="10497" max="10497" width="5.140625" style="83" customWidth="1"/>
    <col min="10498" max="10498" width="47.5703125" style="83" customWidth="1"/>
    <col min="10499" max="10499" width="17.28515625" style="83" customWidth="1"/>
    <col min="10500" max="10500" width="21" style="83" customWidth="1"/>
    <col min="10501" max="10501" width="18.28515625" style="83" customWidth="1"/>
    <col min="10502" max="10752" width="11.5703125" style="83"/>
    <col min="10753" max="10753" width="5.140625" style="83" customWidth="1"/>
    <col min="10754" max="10754" width="47.5703125" style="83" customWidth="1"/>
    <col min="10755" max="10755" width="17.28515625" style="83" customWidth="1"/>
    <col min="10756" max="10756" width="21" style="83" customWidth="1"/>
    <col min="10757" max="10757" width="18.28515625" style="83" customWidth="1"/>
    <col min="10758" max="11008" width="11.5703125" style="83"/>
    <col min="11009" max="11009" width="5.140625" style="83" customWidth="1"/>
    <col min="11010" max="11010" width="47.5703125" style="83" customWidth="1"/>
    <col min="11011" max="11011" width="17.28515625" style="83" customWidth="1"/>
    <col min="11012" max="11012" width="21" style="83" customWidth="1"/>
    <col min="11013" max="11013" width="18.28515625" style="83" customWidth="1"/>
    <col min="11014" max="11264" width="11.5703125" style="83"/>
    <col min="11265" max="11265" width="5.140625" style="83" customWidth="1"/>
    <col min="11266" max="11266" width="47.5703125" style="83" customWidth="1"/>
    <col min="11267" max="11267" width="17.28515625" style="83" customWidth="1"/>
    <col min="11268" max="11268" width="21" style="83" customWidth="1"/>
    <col min="11269" max="11269" width="18.28515625" style="83" customWidth="1"/>
    <col min="11270" max="11520" width="11.5703125" style="83"/>
    <col min="11521" max="11521" width="5.140625" style="83" customWidth="1"/>
    <col min="11522" max="11522" width="47.5703125" style="83" customWidth="1"/>
    <col min="11523" max="11523" width="17.28515625" style="83" customWidth="1"/>
    <col min="11524" max="11524" width="21" style="83" customWidth="1"/>
    <col min="11525" max="11525" width="18.28515625" style="83" customWidth="1"/>
    <col min="11526" max="11776" width="11.5703125" style="83"/>
    <col min="11777" max="11777" width="5.140625" style="83" customWidth="1"/>
    <col min="11778" max="11778" width="47.5703125" style="83" customWidth="1"/>
    <col min="11779" max="11779" width="17.28515625" style="83" customWidth="1"/>
    <col min="11780" max="11780" width="21" style="83" customWidth="1"/>
    <col min="11781" max="11781" width="18.28515625" style="83" customWidth="1"/>
    <col min="11782" max="12032" width="11.5703125" style="83"/>
    <col min="12033" max="12033" width="5.140625" style="83" customWidth="1"/>
    <col min="12034" max="12034" width="47.5703125" style="83" customWidth="1"/>
    <col min="12035" max="12035" width="17.28515625" style="83" customWidth="1"/>
    <col min="12036" max="12036" width="21" style="83" customWidth="1"/>
    <col min="12037" max="12037" width="18.28515625" style="83" customWidth="1"/>
    <col min="12038" max="12288" width="11.5703125" style="83"/>
    <col min="12289" max="12289" width="5.140625" style="83" customWidth="1"/>
    <col min="12290" max="12290" width="47.5703125" style="83" customWidth="1"/>
    <col min="12291" max="12291" width="17.28515625" style="83" customWidth="1"/>
    <col min="12292" max="12292" width="21" style="83" customWidth="1"/>
    <col min="12293" max="12293" width="18.28515625" style="83" customWidth="1"/>
    <col min="12294" max="12544" width="11.5703125" style="83"/>
    <col min="12545" max="12545" width="5.140625" style="83" customWidth="1"/>
    <col min="12546" max="12546" width="47.5703125" style="83" customWidth="1"/>
    <col min="12547" max="12547" width="17.28515625" style="83" customWidth="1"/>
    <col min="12548" max="12548" width="21" style="83" customWidth="1"/>
    <col min="12549" max="12549" width="18.28515625" style="83" customWidth="1"/>
    <col min="12550" max="12800" width="11.5703125" style="83"/>
    <col min="12801" max="12801" width="5.140625" style="83" customWidth="1"/>
    <col min="12802" max="12802" width="47.5703125" style="83" customWidth="1"/>
    <col min="12803" max="12803" width="17.28515625" style="83" customWidth="1"/>
    <col min="12804" max="12804" width="21" style="83" customWidth="1"/>
    <col min="12805" max="12805" width="18.28515625" style="83" customWidth="1"/>
    <col min="12806" max="13056" width="11.5703125" style="83"/>
    <col min="13057" max="13057" width="5.140625" style="83" customWidth="1"/>
    <col min="13058" max="13058" width="47.5703125" style="83" customWidth="1"/>
    <col min="13059" max="13059" width="17.28515625" style="83" customWidth="1"/>
    <col min="13060" max="13060" width="21" style="83" customWidth="1"/>
    <col min="13061" max="13061" width="18.28515625" style="83" customWidth="1"/>
    <col min="13062" max="13312" width="11.5703125" style="83"/>
    <col min="13313" max="13313" width="5.140625" style="83" customWidth="1"/>
    <col min="13314" max="13314" width="47.5703125" style="83" customWidth="1"/>
    <col min="13315" max="13315" width="17.28515625" style="83" customWidth="1"/>
    <col min="13316" max="13316" width="21" style="83" customWidth="1"/>
    <col min="13317" max="13317" width="18.28515625" style="83" customWidth="1"/>
    <col min="13318" max="13568" width="11.5703125" style="83"/>
    <col min="13569" max="13569" width="5.140625" style="83" customWidth="1"/>
    <col min="13570" max="13570" width="47.5703125" style="83" customWidth="1"/>
    <col min="13571" max="13571" width="17.28515625" style="83" customWidth="1"/>
    <col min="13572" max="13572" width="21" style="83" customWidth="1"/>
    <col min="13573" max="13573" width="18.28515625" style="83" customWidth="1"/>
    <col min="13574" max="13824" width="11.5703125" style="83"/>
    <col min="13825" max="13825" width="5.140625" style="83" customWidth="1"/>
    <col min="13826" max="13826" width="47.5703125" style="83" customWidth="1"/>
    <col min="13827" max="13827" width="17.28515625" style="83" customWidth="1"/>
    <col min="13828" max="13828" width="21" style="83" customWidth="1"/>
    <col min="13829" max="13829" width="18.28515625" style="83" customWidth="1"/>
    <col min="13830" max="14080" width="11.5703125" style="83"/>
    <col min="14081" max="14081" width="5.140625" style="83" customWidth="1"/>
    <col min="14082" max="14082" width="47.5703125" style="83" customWidth="1"/>
    <col min="14083" max="14083" width="17.28515625" style="83" customWidth="1"/>
    <col min="14084" max="14084" width="21" style="83" customWidth="1"/>
    <col min="14085" max="14085" width="18.28515625" style="83" customWidth="1"/>
    <col min="14086" max="14336" width="11.5703125" style="83"/>
    <col min="14337" max="14337" width="5.140625" style="83" customWidth="1"/>
    <col min="14338" max="14338" width="47.5703125" style="83" customWidth="1"/>
    <col min="14339" max="14339" width="17.28515625" style="83" customWidth="1"/>
    <col min="14340" max="14340" width="21" style="83" customWidth="1"/>
    <col min="14341" max="14341" width="18.28515625" style="83" customWidth="1"/>
    <col min="14342" max="14592" width="11.5703125" style="83"/>
    <col min="14593" max="14593" width="5.140625" style="83" customWidth="1"/>
    <col min="14594" max="14594" width="47.5703125" style="83" customWidth="1"/>
    <col min="14595" max="14595" width="17.28515625" style="83" customWidth="1"/>
    <col min="14596" max="14596" width="21" style="83" customWidth="1"/>
    <col min="14597" max="14597" width="18.28515625" style="83" customWidth="1"/>
    <col min="14598" max="14848" width="11.5703125" style="83"/>
    <col min="14849" max="14849" width="5.140625" style="83" customWidth="1"/>
    <col min="14850" max="14850" width="47.5703125" style="83" customWidth="1"/>
    <col min="14851" max="14851" width="17.28515625" style="83" customWidth="1"/>
    <col min="14852" max="14852" width="21" style="83" customWidth="1"/>
    <col min="14853" max="14853" width="18.28515625" style="83" customWidth="1"/>
    <col min="14854" max="15104" width="11.5703125" style="83"/>
    <col min="15105" max="15105" width="5.140625" style="83" customWidth="1"/>
    <col min="15106" max="15106" width="47.5703125" style="83" customWidth="1"/>
    <col min="15107" max="15107" width="17.28515625" style="83" customWidth="1"/>
    <col min="15108" max="15108" width="21" style="83" customWidth="1"/>
    <col min="15109" max="15109" width="18.28515625" style="83" customWidth="1"/>
    <col min="15110" max="15360" width="11.5703125" style="83"/>
    <col min="15361" max="15361" width="5.140625" style="83" customWidth="1"/>
    <col min="15362" max="15362" width="47.5703125" style="83" customWidth="1"/>
    <col min="15363" max="15363" width="17.28515625" style="83" customWidth="1"/>
    <col min="15364" max="15364" width="21" style="83" customWidth="1"/>
    <col min="15365" max="15365" width="18.28515625" style="83" customWidth="1"/>
    <col min="15366" max="15616" width="11.5703125" style="83"/>
    <col min="15617" max="15617" width="5.140625" style="83" customWidth="1"/>
    <col min="15618" max="15618" width="47.5703125" style="83" customWidth="1"/>
    <col min="15619" max="15619" width="17.28515625" style="83" customWidth="1"/>
    <col min="15620" max="15620" width="21" style="83" customWidth="1"/>
    <col min="15621" max="15621" width="18.28515625" style="83" customWidth="1"/>
    <col min="15622" max="15872" width="11.5703125" style="83"/>
    <col min="15873" max="15873" width="5.140625" style="83" customWidth="1"/>
    <col min="15874" max="15874" width="47.5703125" style="83" customWidth="1"/>
    <col min="15875" max="15875" width="17.28515625" style="83" customWidth="1"/>
    <col min="15876" max="15876" width="21" style="83" customWidth="1"/>
    <col min="15877" max="15877" width="18.28515625" style="83" customWidth="1"/>
    <col min="15878" max="16128" width="11.5703125" style="83"/>
    <col min="16129" max="16129" width="5.140625" style="83" customWidth="1"/>
    <col min="16130" max="16130" width="47.5703125" style="83" customWidth="1"/>
    <col min="16131" max="16131" width="17.28515625" style="83" customWidth="1"/>
    <col min="16132" max="16132" width="21" style="83" customWidth="1"/>
    <col min="16133" max="16133" width="18.28515625" style="83" customWidth="1"/>
    <col min="16134" max="16384" width="11.5703125" style="83"/>
  </cols>
  <sheetData>
    <row r="1" spans="1:20" s="3" customFormat="1" ht="22.5" customHeight="1">
      <c r="A1" s="285" t="str">
        <f>'allg. Projektangaben '!A6</f>
        <v>Antragsteller:</v>
      </c>
      <c r="B1" s="286"/>
      <c r="C1" s="286"/>
      <c r="D1" s="286"/>
      <c r="E1" s="287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4"/>
      <c r="S1" s="4"/>
      <c r="T1" s="4"/>
    </row>
    <row r="2" spans="1:20" s="3" customFormat="1" ht="33.75" customHeight="1">
      <c r="A2" s="289">
        <f>'allg. Projektangaben '!B6</f>
        <v>0</v>
      </c>
      <c r="B2" s="290"/>
      <c r="C2" s="290"/>
      <c r="D2" s="290"/>
      <c r="E2" s="291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4"/>
      <c r="S2" s="4"/>
      <c r="T2" s="4"/>
    </row>
    <row r="3" spans="1:20" s="3" customFormat="1" ht="22.5" customHeight="1">
      <c r="A3" s="285" t="str">
        <f>'allg. Projektangaben '!A7</f>
        <v>Titel des Vorhabens:</v>
      </c>
      <c r="B3" s="286"/>
      <c r="C3" s="286"/>
      <c r="D3" s="286"/>
      <c r="E3" s="287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4"/>
      <c r="S3" s="4"/>
      <c r="T3" s="4"/>
    </row>
    <row r="4" spans="1:20" s="3" customFormat="1" ht="33.75" customHeight="1">
      <c r="A4" s="289">
        <f>'allg. Projektangaben '!B7</f>
        <v>0</v>
      </c>
      <c r="B4" s="290"/>
      <c r="C4" s="290"/>
      <c r="D4" s="290"/>
      <c r="E4" s="291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T4" s="4"/>
    </row>
    <row r="5" spans="1:20" s="51" customFormat="1"/>
    <row r="6" spans="1:20" s="51" customFormat="1" ht="28.5" customHeight="1">
      <c r="A6" s="241" t="s">
        <v>80</v>
      </c>
      <c r="B6" s="244"/>
      <c r="C6" s="244"/>
      <c r="D6" s="244"/>
      <c r="E6" s="244"/>
      <c r="F6" s="81"/>
      <c r="G6" s="81"/>
      <c r="H6" s="82"/>
      <c r="I6" s="82"/>
      <c r="J6" s="82"/>
      <c r="K6" s="83"/>
      <c r="L6" s="83"/>
      <c r="M6" s="83"/>
    </row>
    <row r="7" spans="1:20" s="51" customFormat="1" ht="28.5" customHeight="1">
      <c r="A7" s="247" t="s">
        <v>76</v>
      </c>
      <c r="B7" s="354"/>
      <c r="C7" s="354"/>
      <c r="D7" s="354"/>
      <c r="E7" s="354"/>
      <c r="F7" s="81"/>
      <c r="G7" s="81"/>
      <c r="H7" s="82"/>
      <c r="I7" s="82"/>
      <c r="J7" s="82"/>
      <c r="K7" s="83"/>
      <c r="L7" s="83"/>
      <c r="M7" s="83"/>
    </row>
    <row r="9" spans="1:20" ht="18">
      <c r="A9" s="348" t="s">
        <v>0</v>
      </c>
      <c r="B9" s="349"/>
      <c r="C9" s="349"/>
      <c r="D9" s="349"/>
      <c r="E9" s="349"/>
    </row>
    <row r="10" spans="1:20" ht="15" customHeight="1">
      <c r="A10" s="84"/>
      <c r="B10" s="85"/>
      <c r="C10" s="85"/>
      <c r="D10" s="85"/>
      <c r="E10" s="86"/>
    </row>
    <row r="11" spans="1:20" ht="38.25" customHeight="1">
      <c r="A11" s="350" t="s">
        <v>41</v>
      </c>
      <c r="B11" s="351"/>
      <c r="C11" s="351"/>
      <c r="D11" s="351"/>
      <c r="E11" s="351"/>
    </row>
    <row r="12" spans="1:20" ht="10.15" customHeight="1">
      <c r="A12" s="87"/>
      <c r="B12" s="87"/>
      <c r="C12" s="87"/>
      <c r="D12" s="87"/>
      <c r="E12" s="88"/>
    </row>
    <row r="13" spans="1:20" ht="5.45" customHeight="1">
      <c r="A13" s="89"/>
      <c r="B13" s="89"/>
      <c r="C13" s="89"/>
      <c r="D13" s="89"/>
      <c r="E13" s="90"/>
      <c r="F13" s="91"/>
    </row>
    <row r="14" spans="1:20">
      <c r="A14" s="92" t="s">
        <v>1</v>
      </c>
      <c r="B14" s="92" t="s">
        <v>17</v>
      </c>
      <c r="C14" s="92" t="s">
        <v>18</v>
      </c>
      <c r="D14" s="92" t="s">
        <v>19</v>
      </c>
      <c r="E14" s="93" t="s">
        <v>20</v>
      </c>
      <c r="F14" s="94"/>
    </row>
    <row r="15" spans="1:20">
      <c r="A15" s="92" t="s">
        <v>2</v>
      </c>
      <c r="B15" s="95"/>
      <c r="C15" s="96" t="s">
        <v>6</v>
      </c>
      <c r="D15" s="97" t="s">
        <v>3</v>
      </c>
      <c r="E15" s="93" t="s">
        <v>21</v>
      </c>
      <c r="F15" s="94"/>
    </row>
    <row r="16" spans="1:20" ht="4.5" customHeight="1">
      <c r="A16" s="98"/>
      <c r="B16" s="99"/>
      <c r="C16" s="100"/>
      <c r="D16" s="101"/>
      <c r="E16" s="102"/>
      <c r="F16" s="94"/>
    </row>
    <row r="17" spans="1:5" ht="21" customHeight="1">
      <c r="A17" s="103">
        <v>1</v>
      </c>
      <c r="B17" s="18"/>
      <c r="C17" s="19"/>
      <c r="D17" s="20"/>
      <c r="E17" s="21"/>
    </row>
    <row r="18" spans="1:5" ht="21" customHeight="1">
      <c r="A18" s="103">
        <v>2</v>
      </c>
      <c r="B18" s="18"/>
      <c r="C18" s="19"/>
      <c r="D18" s="20"/>
      <c r="E18" s="21"/>
    </row>
    <row r="19" spans="1:5" ht="21" customHeight="1">
      <c r="A19" s="103">
        <v>3</v>
      </c>
      <c r="B19" s="18"/>
      <c r="C19" s="19"/>
      <c r="D19" s="20"/>
      <c r="E19" s="21"/>
    </row>
    <row r="20" spans="1:5" ht="21" customHeight="1">
      <c r="A20" s="103">
        <v>4</v>
      </c>
      <c r="B20" s="18"/>
      <c r="C20" s="19"/>
      <c r="D20" s="20"/>
      <c r="E20" s="21"/>
    </row>
    <row r="21" spans="1:5" ht="21" customHeight="1">
      <c r="A21" s="103">
        <v>5</v>
      </c>
      <c r="B21" s="18"/>
      <c r="C21" s="19"/>
      <c r="D21" s="20"/>
      <c r="E21" s="21"/>
    </row>
    <row r="22" spans="1:5" ht="21" customHeight="1">
      <c r="A22" s="103">
        <v>6</v>
      </c>
      <c r="B22" s="18"/>
      <c r="C22" s="19"/>
      <c r="D22" s="20"/>
      <c r="E22" s="21"/>
    </row>
    <row r="23" spans="1:5" ht="21" customHeight="1">
      <c r="A23" s="103">
        <v>7</v>
      </c>
      <c r="B23" s="18"/>
      <c r="C23" s="19"/>
      <c r="D23" s="20"/>
      <c r="E23" s="21"/>
    </row>
    <row r="24" spans="1:5" ht="21" customHeight="1">
      <c r="A24" s="103">
        <v>8</v>
      </c>
      <c r="B24" s="18"/>
      <c r="C24" s="19"/>
      <c r="D24" s="20"/>
      <c r="E24" s="21"/>
    </row>
    <row r="25" spans="1:5" ht="21" customHeight="1">
      <c r="A25" s="103">
        <v>9</v>
      </c>
      <c r="B25" s="18"/>
      <c r="C25" s="19"/>
      <c r="D25" s="20"/>
      <c r="E25" s="21"/>
    </row>
    <row r="26" spans="1:5" ht="21" customHeight="1">
      <c r="A26" s="103">
        <v>10</v>
      </c>
      <c r="B26" s="18"/>
      <c r="C26" s="19"/>
      <c r="D26" s="20"/>
      <c r="E26" s="21"/>
    </row>
    <row r="27" spans="1:5" ht="21" customHeight="1">
      <c r="A27" s="103">
        <v>11</v>
      </c>
      <c r="B27" s="18"/>
      <c r="C27" s="19"/>
      <c r="D27" s="20"/>
      <c r="E27" s="21"/>
    </row>
    <row r="28" spans="1:5" ht="21" customHeight="1">
      <c r="A28" s="103">
        <v>12</v>
      </c>
      <c r="B28" s="18"/>
      <c r="C28" s="19"/>
      <c r="D28" s="20"/>
      <c r="E28" s="21"/>
    </row>
    <row r="29" spans="1:5" ht="21.6" customHeight="1">
      <c r="A29" s="104"/>
      <c r="B29" s="105"/>
      <c r="C29" s="106" t="s">
        <v>22</v>
      </c>
      <c r="D29" s="107">
        <f>SUM(D17:D28)</f>
        <v>0</v>
      </c>
      <c r="E29" s="83"/>
    </row>
    <row r="30" spans="1:5" ht="11.25" customHeight="1">
      <c r="A30" s="104"/>
      <c r="C30" s="109"/>
      <c r="D30" s="110"/>
      <c r="E30" s="88"/>
    </row>
    <row r="31" spans="1:5" ht="13.5" thickBot="1">
      <c r="A31" s="111"/>
      <c r="B31" s="111"/>
      <c r="C31" s="109"/>
      <c r="D31" s="110"/>
      <c r="E31" s="88"/>
    </row>
    <row r="32" spans="1:5" s="88" customFormat="1" ht="45.75" customHeight="1" thickBot="1">
      <c r="A32" s="111"/>
      <c r="B32" s="111"/>
      <c r="C32" s="112" t="s">
        <v>10</v>
      </c>
      <c r="D32" s="352" t="s">
        <v>41</v>
      </c>
      <c r="E32" s="353"/>
    </row>
    <row r="33" spans="1:5" s="88" customFormat="1" ht="21" customHeight="1">
      <c r="A33" s="111"/>
      <c r="B33" s="111"/>
      <c r="C33" s="113" t="str">
        <f>IF(YEAR(Beginn)&gt;1900,YEAR(Beginn),"")</f>
        <v/>
      </c>
      <c r="D33" s="344" t="str">
        <f>IF(C33="","",SUMIF($E$17:$E$28,C33,$D$17:$D$28))</f>
        <v/>
      </c>
      <c r="E33" s="345"/>
    </row>
    <row r="34" spans="1:5" s="88" customFormat="1" ht="21" customHeight="1">
      <c r="A34" s="111"/>
      <c r="B34" s="111"/>
      <c r="C34" s="114" t="str">
        <f>IF(AND(YEAR(Beginn)&gt;1900,YEAR(Ende)&gt;C33),YEAR(Beginn)+1,"")</f>
        <v/>
      </c>
      <c r="D34" s="344" t="str">
        <f>IF(C34="","",SUMIF($E$17:$E$28,C34,$D$17:$D$28))</f>
        <v/>
      </c>
      <c r="E34" s="345"/>
    </row>
    <row r="35" spans="1:5" s="88" customFormat="1" ht="21" customHeight="1">
      <c r="A35" s="111"/>
      <c r="B35" s="111"/>
      <c r="C35" s="114" t="str">
        <f>IF(AND(YEAR(Beginn)&gt;1900,YEAR(Ende)&gt;C34),YEAR(Beginn)+2,"")</f>
        <v/>
      </c>
      <c r="D35" s="344" t="str">
        <f>IF(C35="","",SUMIF($E$17:$E$28,C35,$D$17:$D$28))</f>
        <v/>
      </c>
      <c r="E35" s="345"/>
    </row>
    <row r="36" spans="1:5" s="88" customFormat="1" ht="21" customHeight="1" thickBot="1">
      <c r="A36" s="111"/>
      <c r="B36" s="111"/>
      <c r="C36" s="114" t="str">
        <f>IF(AND(YEAR(Beginn)&gt;1900,YEAR(Ende)&gt;C35),YEAR(Beginn)+3,"")</f>
        <v/>
      </c>
      <c r="D36" s="344" t="str">
        <f>IF(C36="","",SUMIF($E$17:$E$28,C36,$D$17:$D$28))</f>
        <v/>
      </c>
      <c r="E36" s="345"/>
    </row>
    <row r="37" spans="1:5" s="88" customFormat="1" ht="21" customHeight="1" thickBot="1">
      <c r="A37" s="111"/>
      <c r="B37" s="111"/>
      <c r="C37" s="112" t="s">
        <v>15</v>
      </c>
      <c r="D37" s="346">
        <f>SUM(D33:E36)</f>
        <v>0</v>
      </c>
      <c r="E37" s="347"/>
    </row>
    <row r="38" spans="1:5">
      <c r="A38" s="111"/>
      <c r="B38" s="111"/>
      <c r="C38" s="109"/>
      <c r="D38" s="110"/>
      <c r="E38" s="88"/>
    </row>
    <row r="39" spans="1:5">
      <c r="A39" s="111"/>
      <c r="B39" s="111"/>
      <c r="C39" s="109"/>
      <c r="D39" s="110"/>
      <c r="E39" s="88"/>
    </row>
    <row r="40" spans="1:5">
      <c r="A40" s="115" t="s">
        <v>119</v>
      </c>
      <c r="B40" s="116"/>
      <c r="C40" s="109"/>
      <c r="D40" s="110"/>
      <c r="E40" s="88"/>
    </row>
    <row r="41" spans="1:5" ht="3" customHeight="1">
      <c r="A41" s="117"/>
      <c r="B41" s="116"/>
      <c r="C41" s="109"/>
      <c r="D41" s="110"/>
      <c r="E41" s="88"/>
    </row>
    <row r="42" spans="1:5" ht="3" customHeight="1">
      <c r="A42" s="117"/>
      <c r="B42" s="116"/>
      <c r="C42" s="109"/>
      <c r="D42" s="110"/>
      <c r="E42" s="88"/>
    </row>
    <row r="43" spans="1:5" ht="13.5" customHeight="1">
      <c r="A43" s="117" t="s">
        <v>42</v>
      </c>
      <c r="B43" s="116"/>
      <c r="C43" s="109"/>
      <c r="D43" s="110"/>
      <c r="E43" s="88"/>
    </row>
    <row r="44" spans="1:5" ht="13.5" customHeight="1">
      <c r="A44" s="117" t="s">
        <v>43</v>
      </c>
      <c r="B44" s="116"/>
      <c r="C44" s="109"/>
      <c r="D44" s="110"/>
      <c r="E44" s="88"/>
    </row>
    <row r="45" spans="1:5" ht="3" customHeight="1">
      <c r="A45" s="117"/>
      <c r="B45" s="116"/>
      <c r="C45" s="109"/>
      <c r="D45" s="110"/>
      <c r="E45" s="88"/>
    </row>
    <row r="46" spans="1:5">
      <c r="A46" s="117" t="s">
        <v>44</v>
      </c>
      <c r="B46" s="116"/>
      <c r="C46" s="109"/>
      <c r="D46" s="110"/>
      <c r="E46" s="88"/>
    </row>
    <row r="47" spans="1:5">
      <c r="A47" s="117" t="s">
        <v>45</v>
      </c>
      <c r="B47" s="116"/>
      <c r="C47" s="109"/>
      <c r="D47" s="110"/>
      <c r="E47" s="88"/>
    </row>
    <row r="48" spans="1:5" ht="3" customHeight="1">
      <c r="A48" s="117"/>
      <c r="B48" s="116"/>
      <c r="C48" s="109"/>
      <c r="D48" s="110"/>
      <c r="E48" s="88"/>
    </row>
    <row r="49" spans="1:5">
      <c r="A49" s="117" t="s">
        <v>46</v>
      </c>
      <c r="B49" s="116"/>
      <c r="C49" s="109"/>
      <c r="D49" s="110"/>
      <c r="E49" s="88"/>
    </row>
    <row r="50" spans="1:5">
      <c r="A50" s="117" t="s">
        <v>47</v>
      </c>
      <c r="B50" s="116"/>
      <c r="C50" s="109"/>
      <c r="D50" s="110"/>
      <c r="E50" s="88"/>
    </row>
    <row r="51" spans="1:5">
      <c r="A51" s="117" t="s">
        <v>48</v>
      </c>
      <c r="B51" s="116"/>
      <c r="C51" s="109"/>
      <c r="D51" s="110"/>
      <c r="E51" s="88"/>
    </row>
    <row r="52" spans="1:5" ht="3" customHeight="1">
      <c r="A52" s="118"/>
      <c r="B52" s="116"/>
      <c r="C52" s="109"/>
      <c r="D52" s="110"/>
      <c r="E52" s="88"/>
    </row>
    <row r="53" spans="1:5">
      <c r="A53" s="117" t="s">
        <v>23</v>
      </c>
      <c r="B53" s="116"/>
      <c r="C53" s="109"/>
      <c r="D53" s="110"/>
      <c r="E53" s="88"/>
    </row>
    <row r="54" spans="1:5" ht="3" customHeight="1">
      <c r="A54" s="117"/>
      <c r="B54" s="116"/>
      <c r="C54" s="109"/>
      <c r="D54" s="110"/>
      <c r="E54" s="88"/>
    </row>
    <row r="55" spans="1:5">
      <c r="A55" s="117" t="s">
        <v>16</v>
      </c>
      <c r="B55" s="119"/>
    </row>
    <row r="56" spans="1:5" ht="3" customHeight="1">
      <c r="A56" s="118"/>
      <c r="B56" s="116"/>
      <c r="C56" s="109"/>
      <c r="D56" s="110"/>
      <c r="E56" s="88"/>
    </row>
    <row r="57" spans="1:5">
      <c r="A57" s="122" t="s">
        <v>118</v>
      </c>
      <c r="B57" s="119"/>
    </row>
    <row r="58" spans="1:5">
      <c r="A58" s="122" t="s">
        <v>40</v>
      </c>
    </row>
  </sheetData>
  <sheetProtection algorithmName="SHA-512" hashValue="v+sobZ3sLASEMZCxLQ29ISdF+wzd8cEqq1utwGvM7hJ6UNQyO6Qxy6Wv4hpXTVXCq5LN3LfHo7ImwLFqwcHt6A==" saltValue="qgKJhPy2NCAB4iLORb9RhQ==" spinCount="100000" sheet="1" objects="1" scenarios="1"/>
  <mergeCells count="14">
    <mergeCell ref="A7:E7"/>
    <mergeCell ref="A6:E6"/>
    <mergeCell ref="A3:E3"/>
    <mergeCell ref="A4:E4"/>
    <mergeCell ref="A1:E1"/>
    <mergeCell ref="A2:E2"/>
    <mergeCell ref="D36:E36"/>
    <mergeCell ref="D37:E37"/>
    <mergeCell ref="A9:E9"/>
    <mergeCell ref="A11:E11"/>
    <mergeCell ref="D32:E32"/>
    <mergeCell ref="D33:E33"/>
    <mergeCell ref="D34:E34"/>
    <mergeCell ref="D35:E35"/>
  </mergeCells>
  <conditionalFormatting sqref="A2:E2">
    <cfRule type="cellIs" dxfId="4" priority="2" operator="equal">
      <formula>0</formula>
    </cfRule>
  </conditionalFormatting>
  <conditionalFormatting sqref="A4:E4">
    <cfRule type="cellIs" dxfId="3" priority="1" operator="equal">
      <formula>0</formula>
    </cfRule>
  </conditionalFormatting>
  <pageMargins left="0.82677165354330717" right="0.39370078740157483" top="0.78740157480314965" bottom="0.78740157480314965" header="0.31496062992125984" footer="0.31496062992125984"/>
  <pageSetup paperSize="9" scale="77" orientation="portrait" r:id="rId1"/>
  <headerFooter>
    <oddHeader>&amp;LAnlage&amp;CVorkalkulation zur Gewährung von Zuwendungen
zur Förderung von FuE-Projekten&amp;RFormblatt 
Patente-Schutrechte
Stand: 14.03.2025</oddHeader>
    <oddFooter>&amp;L&amp;G&amp;C                               Seite &amp;P von &amp;N&amp;RUnterlage vom: &amp;D</oddFooter>
  </headerFooter>
  <ignoredErrors>
    <ignoredError sqref="A1:E4 D29 C33:E37" unlockedFormula="1"/>
  </ignoredError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B54"/>
  <sheetViews>
    <sheetView showGridLines="0" zoomScaleNormal="100" workbookViewId="0">
      <selection sqref="A1:D1"/>
    </sheetView>
  </sheetViews>
  <sheetFormatPr baseColWidth="10" defaultRowHeight="12.75"/>
  <cols>
    <col min="1" max="1" width="1.5703125" style="51" customWidth="1"/>
    <col min="2" max="2" width="3.28515625" style="51" customWidth="1"/>
    <col min="3" max="3" width="12.42578125" style="51" customWidth="1"/>
    <col min="4" max="4" width="10.28515625" style="51" customWidth="1"/>
    <col min="5" max="5" width="7.5703125" style="51" customWidth="1"/>
    <col min="6" max="6" width="3.140625" style="51" customWidth="1"/>
    <col min="7" max="7" width="14.28515625" style="51" customWidth="1"/>
    <col min="8" max="8" width="8.7109375" style="51" customWidth="1"/>
    <col min="9" max="9" width="6.28515625" style="51" customWidth="1"/>
    <col min="10" max="10" width="13.28515625" style="51" customWidth="1"/>
    <col min="11" max="11" width="3.28515625" style="51" customWidth="1"/>
    <col min="12" max="12" width="16.28515625" style="51" customWidth="1"/>
    <col min="13" max="13" width="25" style="51" customWidth="1"/>
    <col min="14" max="14" width="5.42578125" style="51" customWidth="1"/>
    <col min="15" max="15" width="1.140625" style="51" customWidth="1"/>
    <col min="16" max="16" width="11.42578125" style="51"/>
    <col min="17" max="17" width="1.7109375" style="51" customWidth="1"/>
    <col min="18" max="18" width="11.7109375" style="51" customWidth="1"/>
    <col min="19" max="19" width="5.140625" style="51" customWidth="1"/>
    <col min="20" max="20" width="5.5703125" style="51" customWidth="1"/>
    <col min="21" max="21" width="2.42578125" style="51" customWidth="1"/>
    <col min="22" max="22" width="9" style="51" customWidth="1"/>
    <col min="23" max="23" width="24.28515625" style="51" customWidth="1"/>
    <col min="24" max="24" width="5.28515625" style="51" customWidth="1"/>
    <col min="25" max="25" width="6" style="51" customWidth="1"/>
    <col min="26" max="256" width="11.42578125" style="51"/>
    <col min="257" max="257" width="1.5703125" style="51" customWidth="1"/>
    <col min="258" max="258" width="3.28515625" style="51" customWidth="1"/>
    <col min="259" max="259" width="12.42578125" style="51" customWidth="1"/>
    <col min="260" max="260" width="10.28515625" style="51" customWidth="1"/>
    <col min="261" max="261" width="4.7109375" style="51" customWidth="1"/>
    <col min="262" max="262" width="3.140625" style="51" customWidth="1"/>
    <col min="263" max="263" width="13.7109375" style="51" customWidth="1"/>
    <col min="264" max="264" width="8.7109375" style="51" customWidth="1"/>
    <col min="265" max="265" width="5.7109375" style="51" customWidth="1"/>
    <col min="266" max="266" width="11.7109375" style="51" customWidth="1"/>
    <col min="267" max="267" width="2.7109375" style="51" customWidth="1"/>
    <col min="268" max="268" width="15.28515625" style="51" customWidth="1"/>
    <col min="269" max="269" width="25" style="51" customWidth="1"/>
    <col min="270" max="270" width="5.42578125" style="51" customWidth="1"/>
    <col min="271" max="271" width="1.140625" style="51" customWidth="1"/>
    <col min="272" max="272" width="11.42578125" style="51"/>
    <col min="273" max="273" width="1.7109375" style="51" customWidth="1"/>
    <col min="274" max="274" width="11.7109375" style="51" customWidth="1"/>
    <col min="275" max="275" width="5.140625" style="51" customWidth="1"/>
    <col min="276" max="276" width="5.5703125" style="51" customWidth="1"/>
    <col min="277" max="277" width="2.42578125" style="51" customWidth="1"/>
    <col min="278" max="278" width="9" style="51" customWidth="1"/>
    <col min="279" max="279" width="15.85546875" style="51" customWidth="1"/>
    <col min="280" max="280" width="5.28515625" style="51" customWidth="1"/>
    <col min="281" max="281" width="6" style="51" customWidth="1"/>
    <col min="282" max="512" width="11.42578125" style="51"/>
    <col min="513" max="513" width="1.5703125" style="51" customWidth="1"/>
    <col min="514" max="514" width="3.28515625" style="51" customWidth="1"/>
    <col min="515" max="515" width="12.42578125" style="51" customWidth="1"/>
    <col min="516" max="516" width="10.28515625" style="51" customWidth="1"/>
    <col min="517" max="517" width="4.7109375" style="51" customWidth="1"/>
    <col min="518" max="518" width="3.140625" style="51" customWidth="1"/>
    <col min="519" max="519" width="13.7109375" style="51" customWidth="1"/>
    <col min="520" max="520" width="8.7109375" style="51" customWidth="1"/>
    <col min="521" max="521" width="5.7109375" style="51" customWidth="1"/>
    <col min="522" max="522" width="11.7109375" style="51" customWidth="1"/>
    <col min="523" max="523" width="2.7109375" style="51" customWidth="1"/>
    <col min="524" max="524" width="15.28515625" style="51" customWidth="1"/>
    <col min="525" max="525" width="25" style="51" customWidth="1"/>
    <col min="526" max="526" width="5.42578125" style="51" customWidth="1"/>
    <col min="527" max="527" width="1.140625" style="51" customWidth="1"/>
    <col min="528" max="528" width="11.42578125" style="51"/>
    <col min="529" max="529" width="1.7109375" style="51" customWidth="1"/>
    <col min="530" max="530" width="11.7109375" style="51" customWidth="1"/>
    <col min="531" max="531" width="5.140625" style="51" customWidth="1"/>
    <col min="532" max="532" width="5.5703125" style="51" customWidth="1"/>
    <col min="533" max="533" width="2.42578125" style="51" customWidth="1"/>
    <col min="534" max="534" width="9" style="51" customWidth="1"/>
    <col min="535" max="535" width="15.85546875" style="51" customWidth="1"/>
    <col min="536" max="536" width="5.28515625" style="51" customWidth="1"/>
    <col min="537" max="537" width="6" style="51" customWidth="1"/>
    <col min="538" max="768" width="11.42578125" style="51"/>
    <col min="769" max="769" width="1.5703125" style="51" customWidth="1"/>
    <col min="770" max="770" width="3.28515625" style="51" customWidth="1"/>
    <col min="771" max="771" width="12.42578125" style="51" customWidth="1"/>
    <col min="772" max="772" width="10.28515625" style="51" customWidth="1"/>
    <col min="773" max="773" width="4.7109375" style="51" customWidth="1"/>
    <col min="774" max="774" width="3.140625" style="51" customWidth="1"/>
    <col min="775" max="775" width="13.7109375" style="51" customWidth="1"/>
    <col min="776" max="776" width="8.7109375" style="51" customWidth="1"/>
    <col min="777" max="777" width="5.7109375" style="51" customWidth="1"/>
    <col min="778" max="778" width="11.7109375" style="51" customWidth="1"/>
    <col min="779" max="779" width="2.7109375" style="51" customWidth="1"/>
    <col min="780" max="780" width="15.28515625" style="51" customWidth="1"/>
    <col min="781" max="781" width="25" style="51" customWidth="1"/>
    <col min="782" max="782" width="5.42578125" style="51" customWidth="1"/>
    <col min="783" max="783" width="1.140625" style="51" customWidth="1"/>
    <col min="784" max="784" width="11.42578125" style="51"/>
    <col min="785" max="785" width="1.7109375" style="51" customWidth="1"/>
    <col min="786" max="786" width="11.7109375" style="51" customWidth="1"/>
    <col min="787" max="787" width="5.140625" style="51" customWidth="1"/>
    <col min="788" max="788" width="5.5703125" style="51" customWidth="1"/>
    <col min="789" max="789" width="2.42578125" style="51" customWidth="1"/>
    <col min="790" max="790" width="9" style="51" customWidth="1"/>
    <col min="791" max="791" width="15.85546875" style="51" customWidth="1"/>
    <col min="792" max="792" width="5.28515625" style="51" customWidth="1"/>
    <col min="793" max="793" width="6" style="51" customWidth="1"/>
    <col min="794" max="1024" width="11.42578125" style="51"/>
    <col min="1025" max="1025" width="1.5703125" style="51" customWidth="1"/>
    <col min="1026" max="1026" width="3.28515625" style="51" customWidth="1"/>
    <col min="1027" max="1027" width="12.42578125" style="51" customWidth="1"/>
    <col min="1028" max="1028" width="10.28515625" style="51" customWidth="1"/>
    <col min="1029" max="1029" width="4.7109375" style="51" customWidth="1"/>
    <col min="1030" max="1030" width="3.140625" style="51" customWidth="1"/>
    <col min="1031" max="1031" width="13.7109375" style="51" customWidth="1"/>
    <col min="1032" max="1032" width="8.7109375" style="51" customWidth="1"/>
    <col min="1033" max="1033" width="5.7109375" style="51" customWidth="1"/>
    <col min="1034" max="1034" width="11.7109375" style="51" customWidth="1"/>
    <col min="1035" max="1035" width="2.7109375" style="51" customWidth="1"/>
    <col min="1036" max="1036" width="15.28515625" style="51" customWidth="1"/>
    <col min="1037" max="1037" width="25" style="51" customWidth="1"/>
    <col min="1038" max="1038" width="5.42578125" style="51" customWidth="1"/>
    <col min="1039" max="1039" width="1.140625" style="51" customWidth="1"/>
    <col min="1040" max="1040" width="11.42578125" style="51"/>
    <col min="1041" max="1041" width="1.7109375" style="51" customWidth="1"/>
    <col min="1042" max="1042" width="11.7109375" style="51" customWidth="1"/>
    <col min="1043" max="1043" width="5.140625" style="51" customWidth="1"/>
    <col min="1044" max="1044" width="5.5703125" style="51" customWidth="1"/>
    <col min="1045" max="1045" width="2.42578125" style="51" customWidth="1"/>
    <col min="1046" max="1046" width="9" style="51" customWidth="1"/>
    <col min="1047" max="1047" width="15.85546875" style="51" customWidth="1"/>
    <col min="1048" max="1048" width="5.28515625" style="51" customWidth="1"/>
    <col min="1049" max="1049" width="6" style="51" customWidth="1"/>
    <col min="1050" max="1280" width="11.42578125" style="51"/>
    <col min="1281" max="1281" width="1.5703125" style="51" customWidth="1"/>
    <col min="1282" max="1282" width="3.28515625" style="51" customWidth="1"/>
    <col min="1283" max="1283" width="12.42578125" style="51" customWidth="1"/>
    <col min="1284" max="1284" width="10.28515625" style="51" customWidth="1"/>
    <col min="1285" max="1285" width="4.7109375" style="51" customWidth="1"/>
    <col min="1286" max="1286" width="3.140625" style="51" customWidth="1"/>
    <col min="1287" max="1287" width="13.7109375" style="51" customWidth="1"/>
    <col min="1288" max="1288" width="8.7109375" style="51" customWidth="1"/>
    <col min="1289" max="1289" width="5.7109375" style="51" customWidth="1"/>
    <col min="1290" max="1290" width="11.7109375" style="51" customWidth="1"/>
    <col min="1291" max="1291" width="2.7109375" style="51" customWidth="1"/>
    <col min="1292" max="1292" width="15.28515625" style="51" customWidth="1"/>
    <col min="1293" max="1293" width="25" style="51" customWidth="1"/>
    <col min="1294" max="1294" width="5.42578125" style="51" customWidth="1"/>
    <col min="1295" max="1295" width="1.140625" style="51" customWidth="1"/>
    <col min="1296" max="1296" width="11.42578125" style="51"/>
    <col min="1297" max="1297" width="1.7109375" style="51" customWidth="1"/>
    <col min="1298" max="1298" width="11.7109375" style="51" customWidth="1"/>
    <col min="1299" max="1299" width="5.140625" style="51" customWidth="1"/>
    <col min="1300" max="1300" width="5.5703125" style="51" customWidth="1"/>
    <col min="1301" max="1301" width="2.42578125" style="51" customWidth="1"/>
    <col min="1302" max="1302" width="9" style="51" customWidth="1"/>
    <col min="1303" max="1303" width="15.85546875" style="51" customWidth="1"/>
    <col min="1304" max="1304" width="5.28515625" style="51" customWidth="1"/>
    <col min="1305" max="1305" width="6" style="51" customWidth="1"/>
    <col min="1306" max="1536" width="11.42578125" style="51"/>
    <col min="1537" max="1537" width="1.5703125" style="51" customWidth="1"/>
    <col min="1538" max="1538" width="3.28515625" style="51" customWidth="1"/>
    <col min="1539" max="1539" width="12.42578125" style="51" customWidth="1"/>
    <col min="1540" max="1540" width="10.28515625" style="51" customWidth="1"/>
    <col min="1541" max="1541" width="4.7109375" style="51" customWidth="1"/>
    <col min="1542" max="1542" width="3.140625" style="51" customWidth="1"/>
    <col min="1543" max="1543" width="13.7109375" style="51" customWidth="1"/>
    <col min="1544" max="1544" width="8.7109375" style="51" customWidth="1"/>
    <col min="1545" max="1545" width="5.7109375" style="51" customWidth="1"/>
    <col min="1546" max="1546" width="11.7109375" style="51" customWidth="1"/>
    <col min="1547" max="1547" width="2.7109375" style="51" customWidth="1"/>
    <col min="1548" max="1548" width="15.28515625" style="51" customWidth="1"/>
    <col min="1549" max="1549" width="25" style="51" customWidth="1"/>
    <col min="1550" max="1550" width="5.42578125" style="51" customWidth="1"/>
    <col min="1551" max="1551" width="1.140625" style="51" customWidth="1"/>
    <col min="1552" max="1552" width="11.42578125" style="51"/>
    <col min="1553" max="1553" width="1.7109375" style="51" customWidth="1"/>
    <col min="1554" max="1554" width="11.7109375" style="51" customWidth="1"/>
    <col min="1555" max="1555" width="5.140625" style="51" customWidth="1"/>
    <col min="1556" max="1556" width="5.5703125" style="51" customWidth="1"/>
    <col min="1557" max="1557" width="2.42578125" style="51" customWidth="1"/>
    <col min="1558" max="1558" width="9" style="51" customWidth="1"/>
    <col min="1559" max="1559" width="15.85546875" style="51" customWidth="1"/>
    <col min="1560" max="1560" width="5.28515625" style="51" customWidth="1"/>
    <col min="1561" max="1561" width="6" style="51" customWidth="1"/>
    <col min="1562" max="1792" width="11.42578125" style="51"/>
    <col min="1793" max="1793" width="1.5703125" style="51" customWidth="1"/>
    <col min="1794" max="1794" width="3.28515625" style="51" customWidth="1"/>
    <col min="1795" max="1795" width="12.42578125" style="51" customWidth="1"/>
    <col min="1796" max="1796" width="10.28515625" style="51" customWidth="1"/>
    <col min="1797" max="1797" width="4.7109375" style="51" customWidth="1"/>
    <col min="1798" max="1798" width="3.140625" style="51" customWidth="1"/>
    <col min="1799" max="1799" width="13.7109375" style="51" customWidth="1"/>
    <col min="1800" max="1800" width="8.7109375" style="51" customWidth="1"/>
    <col min="1801" max="1801" width="5.7109375" style="51" customWidth="1"/>
    <col min="1802" max="1802" width="11.7109375" style="51" customWidth="1"/>
    <col min="1803" max="1803" width="2.7109375" style="51" customWidth="1"/>
    <col min="1804" max="1804" width="15.28515625" style="51" customWidth="1"/>
    <col min="1805" max="1805" width="25" style="51" customWidth="1"/>
    <col min="1806" max="1806" width="5.42578125" style="51" customWidth="1"/>
    <col min="1807" max="1807" width="1.140625" style="51" customWidth="1"/>
    <col min="1808" max="1808" width="11.42578125" style="51"/>
    <col min="1809" max="1809" width="1.7109375" style="51" customWidth="1"/>
    <col min="1810" max="1810" width="11.7109375" style="51" customWidth="1"/>
    <col min="1811" max="1811" width="5.140625" style="51" customWidth="1"/>
    <col min="1812" max="1812" width="5.5703125" style="51" customWidth="1"/>
    <col min="1813" max="1813" width="2.42578125" style="51" customWidth="1"/>
    <col min="1814" max="1814" width="9" style="51" customWidth="1"/>
    <col min="1815" max="1815" width="15.85546875" style="51" customWidth="1"/>
    <col min="1816" max="1816" width="5.28515625" style="51" customWidth="1"/>
    <col min="1817" max="1817" width="6" style="51" customWidth="1"/>
    <col min="1818" max="2048" width="11.42578125" style="51"/>
    <col min="2049" max="2049" width="1.5703125" style="51" customWidth="1"/>
    <col min="2050" max="2050" width="3.28515625" style="51" customWidth="1"/>
    <col min="2051" max="2051" width="12.42578125" style="51" customWidth="1"/>
    <col min="2052" max="2052" width="10.28515625" style="51" customWidth="1"/>
    <col min="2053" max="2053" width="4.7109375" style="51" customWidth="1"/>
    <col min="2054" max="2054" width="3.140625" style="51" customWidth="1"/>
    <col min="2055" max="2055" width="13.7109375" style="51" customWidth="1"/>
    <col min="2056" max="2056" width="8.7109375" style="51" customWidth="1"/>
    <col min="2057" max="2057" width="5.7109375" style="51" customWidth="1"/>
    <col min="2058" max="2058" width="11.7109375" style="51" customWidth="1"/>
    <col min="2059" max="2059" width="2.7109375" style="51" customWidth="1"/>
    <col min="2060" max="2060" width="15.28515625" style="51" customWidth="1"/>
    <col min="2061" max="2061" width="25" style="51" customWidth="1"/>
    <col min="2062" max="2062" width="5.42578125" style="51" customWidth="1"/>
    <col min="2063" max="2063" width="1.140625" style="51" customWidth="1"/>
    <col min="2064" max="2064" width="11.42578125" style="51"/>
    <col min="2065" max="2065" width="1.7109375" style="51" customWidth="1"/>
    <col min="2066" max="2066" width="11.7109375" style="51" customWidth="1"/>
    <col min="2067" max="2067" width="5.140625" style="51" customWidth="1"/>
    <col min="2068" max="2068" width="5.5703125" style="51" customWidth="1"/>
    <col min="2069" max="2069" width="2.42578125" style="51" customWidth="1"/>
    <col min="2070" max="2070" width="9" style="51" customWidth="1"/>
    <col min="2071" max="2071" width="15.85546875" style="51" customWidth="1"/>
    <col min="2072" max="2072" width="5.28515625" style="51" customWidth="1"/>
    <col min="2073" max="2073" width="6" style="51" customWidth="1"/>
    <col min="2074" max="2304" width="11.42578125" style="51"/>
    <col min="2305" max="2305" width="1.5703125" style="51" customWidth="1"/>
    <col min="2306" max="2306" width="3.28515625" style="51" customWidth="1"/>
    <col min="2307" max="2307" width="12.42578125" style="51" customWidth="1"/>
    <col min="2308" max="2308" width="10.28515625" style="51" customWidth="1"/>
    <col min="2309" max="2309" width="4.7109375" style="51" customWidth="1"/>
    <col min="2310" max="2310" width="3.140625" style="51" customWidth="1"/>
    <col min="2311" max="2311" width="13.7109375" style="51" customWidth="1"/>
    <col min="2312" max="2312" width="8.7109375" style="51" customWidth="1"/>
    <col min="2313" max="2313" width="5.7109375" style="51" customWidth="1"/>
    <col min="2314" max="2314" width="11.7109375" style="51" customWidth="1"/>
    <col min="2315" max="2315" width="2.7109375" style="51" customWidth="1"/>
    <col min="2316" max="2316" width="15.28515625" style="51" customWidth="1"/>
    <col min="2317" max="2317" width="25" style="51" customWidth="1"/>
    <col min="2318" max="2318" width="5.42578125" style="51" customWidth="1"/>
    <col min="2319" max="2319" width="1.140625" style="51" customWidth="1"/>
    <col min="2320" max="2320" width="11.42578125" style="51"/>
    <col min="2321" max="2321" width="1.7109375" style="51" customWidth="1"/>
    <col min="2322" max="2322" width="11.7109375" style="51" customWidth="1"/>
    <col min="2323" max="2323" width="5.140625" style="51" customWidth="1"/>
    <col min="2324" max="2324" width="5.5703125" style="51" customWidth="1"/>
    <col min="2325" max="2325" width="2.42578125" style="51" customWidth="1"/>
    <col min="2326" max="2326" width="9" style="51" customWidth="1"/>
    <col min="2327" max="2327" width="15.85546875" style="51" customWidth="1"/>
    <col min="2328" max="2328" width="5.28515625" style="51" customWidth="1"/>
    <col min="2329" max="2329" width="6" style="51" customWidth="1"/>
    <col min="2330" max="2560" width="11.42578125" style="51"/>
    <col min="2561" max="2561" width="1.5703125" style="51" customWidth="1"/>
    <col min="2562" max="2562" width="3.28515625" style="51" customWidth="1"/>
    <col min="2563" max="2563" width="12.42578125" style="51" customWidth="1"/>
    <col min="2564" max="2564" width="10.28515625" style="51" customWidth="1"/>
    <col min="2565" max="2565" width="4.7109375" style="51" customWidth="1"/>
    <col min="2566" max="2566" width="3.140625" style="51" customWidth="1"/>
    <col min="2567" max="2567" width="13.7109375" style="51" customWidth="1"/>
    <col min="2568" max="2568" width="8.7109375" style="51" customWidth="1"/>
    <col min="2569" max="2569" width="5.7109375" style="51" customWidth="1"/>
    <col min="2570" max="2570" width="11.7109375" style="51" customWidth="1"/>
    <col min="2571" max="2571" width="2.7109375" style="51" customWidth="1"/>
    <col min="2572" max="2572" width="15.28515625" style="51" customWidth="1"/>
    <col min="2573" max="2573" width="25" style="51" customWidth="1"/>
    <col min="2574" max="2574" width="5.42578125" style="51" customWidth="1"/>
    <col min="2575" max="2575" width="1.140625" style="51" customWidth="1"/>
    <col min="2576" max="2576" width="11.42578125" style="51"/>
    <col min="2577" max="2577" width="1.7109375" style="51" customWidth="1"/>
    <col min="2578" max="2578" width="11.7109375" style="51" customWidth="1"/>
    <col min="2579" max="2579" width="5.140625" style="51" customWidth="1"/>
    <col min="2580" max="2580" width="5.5703125" style="51" customWidth="1"/>
    <col min="2581" max="2581" width="2.42578125" style="51" customWidth="1"/>
    <col min="2582" max="2582" width="9" style="51" customWidth="1"/>
    <col min="2583" max="2583" width="15.85546875" style="51" customWidth="1"/>
    <col min="2584" max="2584" width="5.28515625" style="51" customWidth="1"/>
    <col min="2585" max="2585" width="6" style="51" customWidth="1"/>
    <col min="2586" max="2816" width="11.42578125" style="51"/>
    <col min="2817" max="2817" width="1.5703125" style="51" customWidth="1"/>
    <col min="2818" max="2818" width="3.28515625" style="51" customWidth="1"/>
    <col min="2819" max="2819" width="12.42578125" style="51" customWidth="1"/>
    <col min="2820" max="2820" width="10.28515625" style="51" customWidth="1"/>
    <col min="2821" max="2821" width="4.7109375" style="51" customWidth="1"/>
    <col min="2822" max="2822" width="3.140625" style="51" customWidth="1"/>
    <col min="2823" max="2823" width="13.7109375" style="51" customWidth="1"/>
    <col min="2824" max="2824" width="8.7109375" style="51" customWidth="1"/>
    <col min="2825" max="2825" width="5.7109375" style="51" customWidth="1"/>
    <col min="2826" max="2826" width="11.7109375" style="51" customWidth="1"/>
    <col min="2827" max="2827" width="2.7109375" style="51" customWidth="1"/>
    <col min="2828" max="2828" width="15.28515625" style="51" customWidth="1"/>
    <col min="2829" max="2829" width="25" style="51" customWidth="1"/>
    <col min="2830" max="2830" width="5.42578125" style="51" customWidth="1"/>
    <col min="2831" max="2831" width="1.140625" style="51" customWidth="1"/>
    <col min="2832" max="2832" width="11.42578125" style="51"/>
    <col min="2833" max="2833" width="1.7109375" style="51" customWidth="1"/>
    <col min="2834" max="2834" width="11.7109375" style="51" customWidth="1"/>
    <col min="2835" max="2835" width="5.140625" style="51" customWidth="1"/>
    <col min="2836" max="2836" width="5.5703125" style="51" customWidth="1"/>
    <col min="2837" max="2837" width="2.42578125" style="51" customWidth="1"/>
    <col min="2838" max="2838" width="9" style="51" customWidth="1"/>
    <col min="2839" max="2839" width="15.85546875" style="51" customWidth="1"/>
    <col min="2840" max="2840" width="5.28515625" style="51" customWidth="1"/>
    <col min="2841" max="2841" width="6" style="51" customWidth="1"/>
    <col min="2842" max="3072" width="11.42578125" style="51"/>
    <col min="3073" max="3073" width="1.5703125" style="51" customWidth="1"/>
    <col min="3074" max="3074" width="3.28515625" style="51" customWidth="1"/>
    <col min="3075" max="3075" width="12.42578125" style="51" customWidth="1"/>
    <col min="3076" max="3076" width="10.28515625" style="51" customWidth="1"/>
    <col min="3077" max="3077" width="4.7109375" style="51" customWidth="1"/>
    <col min="3078" max="3078" width="3.140625" style="51" customWidth="1"/>
    <col min="3079" max="3079" width="13.7109375" style="51" customWidth="1"/>
    <col min="3080" max="3080" width="8.7109375" style="51" customWidth="1"/>
    <col min="3081" max="3081" width="5.7109375" style="51" customWidth="1"/>
    <col min="3082" max="3082" width="11.7109375" style="51" customWidth="1"/>
    <col min="3083" max="3083" width="2.7109375" style="51" customWidth="1"/>
    <col min="3084" max="3084" width="15.28515625" style="51" customWidth="1"/>
    <col min="3085" max="3085" width="25" style="51" customWidth="1"/>
    <col min="3086" max="3086" width="5.42578125" style="51" customWidth="1"/>
    <col min="3087" max="3087" width="1.140625" style="51" customWidth="1"/>
    <col min="3088" max="3088" width="11.42578125" style="51"/>
    <col min="3089" max="3089" width="1.7109375" style="51" customWidth="1"/>
    <col min="3090" max="3090" width="11.7109375" style="51" customWidth="1"/>
    <col min="3091" max="3091" width="5.140625" style="51" customWidth="1"/>
    <col min="3092" max="3092" width="5.5703125" style="51" customWidth="1"/>
    <col min="3093" max="3093" width="2.42578125" style="51" customWidth="1"/>
    <col min="3094" max="3094" width="9" style="51" customWidth="1"/>
    <col min="3095" max="3095" width="15.85546875" style="51" customWidth="1"/>
    <col min="3096" max="3096" width="5.28515625" style="51" customWidth="1"/>
    <col min="3097" max="3097" width="6" style="51" customWidth="1"/>
    <col min="3098" max="3328" width="11.42578125" style="51"/>
    <col min="3329" max="3329" width="1.5703125" style="51" customWidth="1"/>
    <col min="3330" max="3330" width="3.28515625" style="51" customWidth="1"/>
    <col min="3331" max="3331" width="12.42578125" style="51" customWidth="1"/>
    <col min="3332" max="3332" width="10.28515625" style="51" customWidth="1"/>
    <col min="3333" max="3333" width="4.7109375" style="51" customWidth="1"/>
    <col min="3334" max="3334" width="3.140625" style="51" customWidth="1"/>
    <col min="3335" max="3335" width="13.7109375" style="51" customWidth="1"/>
    <col min="3336" max="3336" width="8.7109375" style="51" customWidth="1"/>
    <col min="3337" max="3337" width="5.7109375" style="51" customWidth="1"/>
    <col min="3338" max="3338" width="11.7109375" style="51" customWidth="1"/>
    <col min="3339" max="3339" width="2.7109375" style="51" customWidth="1"/>
    <col min="3340" max="3340" width="15.28515625" style="51" customWidth="1"/>
    <col min="3341" max="3341" width="25" style="51" customWidth="1"/>
    <col min="3342" max="3342" width="5.42578125" style="51" customWidth="1"/>
    <col min="3343" max="3343" width="1.140625" style="51" customWidth="1"/>
    <col min="3344" max="3344" width="11.42578125" style="51"/>
    <col min="3345" max="3345" width="1.7109375" style="51" customWidth="1"/>
    <col min="3346" max="3346" width="11.7109375" style="51" customWidth="1"/>
    <col min="3347" max="3347" width="5.140625" style="51" customWidth="1"/>
    <col min="3348" max="3348" width="5.5703125" style="51" customWidth="1"/>
    <col min="3349" max="3349" width="2.42578125" style="51" customWidth="1"/>
    <col min="3350" max="3350" width="9" style="51" customWidth="1"/>
    <col min="3351" max="3351" width="15.85546875" style="51" customWidth="1"/>
    <col min="3352" max="3352" width="5.28515625" style="51" customWidth="1"/>
    <col min="3353" max="3353" width="6" style="51" customWidth="1"/>
    <col min="3354" max="3584" width="11.42578125" style="51"/>
    <col min="3585" max="3585" width="1.5703125" style="51" customWidth="1"/>
    <col min="3586" max="3586" width="3.28515625" style="51" customWidth="1"/>
    <col min="3587" max="3587" width="12.42578125" style="51" customWidth="1"/>
    <col min="3588" max="3588" width="10.28515625" style="51" customWidth="1"/>
    <col min="3589" max="3589" width="4.7109375" style="51" customWidth="1"/>
    <col min="3590" max="3590" width="3.140625" style="51" customWidth="1"/>
    <col min="3591" max="3591" width="13.7109375" style="51" customWidth="1"/>
    <col min="3592" max="3592" width="8.7109375" style="51" customWidth="1"/>
    <col min="3593" max="3593" width="5.7109375" style="51" customWidth="1"/>
    <col min="3594" max="3594" width="11.7109375" style="51" customWidth="1"/>
    <col min="3595" max="3595" width="2.7109375" style="51" customWidth="1"/>
    <col min="3596" max="3596" width="15.28515625" style="51" customWidth="1"/>
    <col min="3597" max="3597" width="25" style="51" customWidth="1"/>
    <col min="3598" max="3598" width="5.42578125" style="51" customWidth="1"/>
    <col min="3599" max="3599" width="1.140625" style="51" customWidth="1"/>
    <col min="3600" max="3600" width="11.42578125" style="51"/>
    <col min="3601" max="3601" width="1.7109375" style="51" customWidth="1"/>
    <col min="3602" max="3602" width="11.7109375" style="51" customWidth="1"/>
    <col min="3603" max="3603" width="5.140625" style="51" customWidth="1"/>
    <col min="3604" max="3604" width="5.5703125" style="51" customWidth="1"/>
    <col min="3605" max="3605" width="2.42578125" style="51" customWidth="1"/>
    <col min="3606" max="3606" width="9" style="51" customWidth="1"/>
    <col min="3607" max="3607" width="15.85546875" style="51" customWidth="1"/>
    <col min="3608" max="3608" width="5.28515625" style="51" customWidth="1"/>
    <col min="3609" max="3609" width="6" style="51" customWidth="1"/>
    <col min="3610" max="3840" width="11.42578125" style="51"/>
    <col min="3841" max="3841" width="1.5703125" style="51" customWidth="1"/>
    <col min="3842" max="3842" width="3.28515625" style="51" customWidth="1"/>
    <col min="3843" max="3843" width="12.42578125" style="51" customWidth="1"/>
    <col min="3844" max="3844" width="10.28515625" style="51" customWidth="1"/>
    <col min="3845" max="3845" width="4.7109375" style="51" customWidth="1"/>
    <col min="3846" max="3846" width="3.140625" style="51" customWidth="1"/>
    <col min="3847" max="3847" width="13.7109375" style="51" customWidth="1"/>
    <col min="3848" max="3848" width="8.7109375" style="51" customWidth="1"/>
    <col min="3849" max="3849" width="5.7109375" style="51" customWidth="1"/>
    <col min="3850" max="3850" width="11.7109375" style="51" customWidth="1"/>
    <col min="3851" max="3851" width="2.7109375" style="51" customWidth="1"/>
    <col min="3852" max="3852" width="15.28515625" style="51" customWidth="1"/>
    <col min="3853" max="3853" width="25" style="51" customWidth="1"/>
    <col min="3854" max="3854" width="5.42578125" style="51" customWidth="1"/>
    <col min="3855" max="3855" width="1.140625" style="51" customWidth="1"/>
    <col min="3856" max="3856" width="11.42578125" style="51"/>
    <col min="3857" max="3857" width="1.7109375" style="51" customWidth="1"/>
    <col min="3858" max="3858" width="11.7109375" style="51" customWidth="1"/>
    <col min="3859" max="3859" width="5.140625" style="51" customWidth="1"/>
    <col min="3860" max="3860" width="5.5703125" style="51" customWidth="1"/>
    <col min="3861" max="3861" width="2.42578125" style="51" customWidth="1"/>
    <col min="3862" max="3862" width="9" style="51" customWidth="1"/>
    <col min="3863" max="3863" width="15.85546875" style="51" customWidth="1"/>
    <col min="3864" max="3864" width="5.28515625" style="51" customWidth="1"/>
    <col min="3865" max="3865" width="6" style="51" customWidth="1"/>
    <col min="3866" max="4096" width="11.42578125" style="51"/>
    <col min="4097" max="4097" width="1.5703125" style="51" customWidth="1"/>
    <col min="4098" max="4098" width="3.28515625" style="51" customWidth="1"/>
    <col min="4099" max="4099" width="12.42578125" style="51" customWidth="1"/>
    <col min="4100" max="4100" width="10.28515625" style="51" customWidth="1"/>
    <col min="4101" max="4101" width="4.7109375" style="51" customWidth="1"/>
    <col min="4102" max="4102" width="3.140625" style="51" customWidth="1"/>
    <col min="4103" max="4103" width="13.7109375" style="51" customWidth="1"/>
    <col min="4104" max="4104" width="8.7109375" style="51" customWidth="1"/>
    <col min="4105" max="4105" width="5.7109375" style="51" customWidth="1"/>
    <col min="4106" max="4106" width="11.7109375" style="51" customWidth="1"/>
    <col min="4107" max="4107" width="2.7109375" style="51" customWidth="1"/>
    <col min="4108" max="4108" width="15.28515625" style="51" customWidth="1"/>
    <col min="4109" max="4109" width="25" style="51" customWidth="1"/>
    <col min="4110" max="4110" width="5.42578125" style="51" customWidth="1"/>
    <col min="4111" max="4111" width="1.140625" style="51" customWidth="1"/>
    <col min="4112" max="4112" width="11.42578125" style="51"/>
    <col min="4113" max="4113" width="1.7109375" style="51" customWidth="1"/>
    <col min="4114" max="4114" width="11.7109375" style="51" customWidth="1"/>
    <col min="4115" max="4115" width="5.140625" style="51" customWidth="1"/>
    <col min="4116" max="4116" width="5.5703125" style="51" customWidth="1"/>
    <col min="4117" max="4117" width="2.42578125" style="51" customWidth="1"/>
    <col min="4118" max="4118" width="9" style="51" customWidth="1"/>
    <col min="4119" max="4119" width="15.85546875" style="51" customWidth="1"/>
    <col min="4120" max="4120" width="5.28515625" style="51" customWidth="1"/>
    <col min="4121" max="4121" width="6" style="51" customWidth="1"/>
    <col min="4122" max="4352" width="11.42578125" style="51"/>
    <col min="4353" max="4353" width="1.5703125" style="51" customWidth="1"/>
    <col min="4354" max="4354" width="3.28515625" style="51" customWidth="1"/>
    <col min="4355" max="4355" width="12.42578125" style="51" customWidth="1"/>
    <col min="4356" max="4356" width="10.28515625" style="51" customWidth="1"/>
    <col min="4357" max="4357" width="4.7109375" style="51" customWidth="1"/>
    <col min="4358" max="4358" width="3.140625" style="51" customWidth="1"/>
    <col min="4359" max="4359" width="13.7109375" style="51" customWidth="1"/>
    <col min="4360" max="4360" width="8.7109375" style="51" customWidth="1"/>
    <col min="4361" max="4361" width="5.7109375" style="51" customWidth="1"/>
    <col min="4362" max="4362" width="11.7109375" style="51" customWidth="1"/>
    <col min="4363" max="4363" width="2.7109375" style="51" customWidth="1"/>
    <col min="4364" max="4364" width="15.28515625" style="51" customWidth="1"/>
    <col min="4365" max="4365" width="25" style="51" customWidth="1"/>
    <col min="4366" max="4366" width="5.42578125" style="51" customWidth="1"/>
    <col min="4367" max="4367" width="1.140625" style="51" customWidth="1"/>
    <col min="4368" max="4368" width="11.42578125" style="51"/>
    <col min="4369" max="4369" width="1.7109375" style="51" customWidth="1"/>
    <col min="4370" max="4370" width="11.7109375" style="51" customWidth="1"/>
    <col min="4371" max="4371" width="5.140625" style="51" customWidth="1"/>
    <col min="4372" max="4372" width="5.5703125" style="51" customWidth="1"/>
    <col min="4373" max="4373" width="2.42578125" style="51" customWidth="1"/>
    <col min="4374" max="4374" width="9" style="51" customWidth="1"/>
    <col min="4375" max="4375" width="15.85546875" style="51" customWidth="1"/>
    <col min="4376" max="4376" width="5.28515625" style="51" customWidth="1"/>
    <col min="4377" max="4377" width="6" style="51" customWidth="1"/>
    <col min="4378" max="4608" width="11.42578125" style="51"/>
    <col min="4609" max="4609" width="1.5703125" style="51" customWidth="1"/>
    <col min="4610" max="4610" width="3.28515625" style="51" customWidth="1"/>
    <col min="4611" max="4611" width="12.42578125" style="51" customWidth="1"/>
    <col min="4612" max="4612" width="10.28515625" style="51" customWidth="1"/>
    <col min="4613" max="4613" width="4.7109375" style="51" customWidth="1"/>
    <col min="4614" max="4614" width="3.140625" style="51" customWidth="1"/>
    <col min="4615" max="4615" width="13.7109375" style="51" customWidth="1"/>
    <col min="4616" max="4616" width="8.7109375" style="51" customWidth="1"/>
    <col min="4617" max="4617" width="5.7109375" style="51" customWidth="1"/>
    <col min="4618" max="4618" width="11.7109375" style="51" customWidth="1"/>
    <col min="4619" max="4619" width="2.7109375" style="51" customWidth="1"/>
    <col min="4620" max="4620" width="15.28515625" style="51" customWidth="1"/>
    <col min="4621" max="4621" width="25" style="51" customWidth="1"/>
    <col min="4622" max="4622" width="5.42578125" style="51" customWidth="1"/>
    <col min="4623" max="4623" width="1.140625" style="51" customWidth="1"/>
    <col min="4624" max="4624" width="11.42578125" style="51"/>
    <col min="4625" max="4625" width="1.7109375" style="51" customWidth="1"/>
    <col min="4626" max="4626" width="11.7109375" style="51" customWidth="1"/>
    <col min="4627" max="4627" width="5.140625" style="51" customWidth="1"/>
    <col min="4628" max="4628" width="5.5703125" style="51" customWidth="1"/>
    <col min="4629" max="4629" width="2.42578125" style="51" customWidth="1"/>
    <col min="4630" max="4630" width="9" style="51" customWidth="1"/>
    <col min="4631" max="4631" width="15.85546875" style="51" customWidth="1"/>
    <col min="4632" max="4632" width="5.28515625" style="51" customWidth="1"/>
    <col min="4633" max="4633" width="6" style="51" customWidth="1"/>
    <col min="4634" max="4864" width="11.42578125" style="51"/>
    <col min="4865" max="4865" width="1.5703125" style="51" customWidth="1"/>
    <col min="4866" max="4866" width="3.28515625" style="51" customWidth="1"/>
    <col min="4867" max="4867" width="12.42578125" style="51" customWidth="1"/>
    <col min="4868" max="4868" width="10.28515625" style="51" customWidth="1"/>
    <col min="4869" max="4869" width="4.7109375" style="51" customWidth="1"/>
    <col min="4870" max="4870" width="3.140625" style="51" customWidth="1"/>
    <col min="4871" max="4871" width="13.7109375" style="51" customWidth="1"/>
    <col min="4872" max="4872" width="8.7109375" style="51" customWidth="1"/>
    <col min="4873" max="4873" width="5.7109375" style="51" customWidth="1"/>
    <col min="4874" max="4874" width="11.7109375" style="51" customWidth="1"/>
    <col min="4875" max="4875" width="2.7109375" style="51" customWidth="1"/>
    <col min="4876" max="4876" width="15.28515625" style="51" customWidth="1"/>
    <col min="4877" max="4877" width="25" style="51" customWidth="1"/>
    <col min="4878" max="4878" width="5.42578125" style="51" customWidth="1"/>
    <col min="4879" max="4879" width="1.140625" style="51" customWidth="1"/>
    <col min="4880" max="4880" width="11.42578125" style="51"/>
    <col min="4881" max="4881" width="1.7109375" style="51" customWidth="1"/>
    <col min="4882" max="4882" width="11.7109375" style="51" customWidth="1"/>
    <col min="4883" max="4883" width="5.140625" style="51" customWidth="1"/>
    <col min="4884" max="4884" width="5.5703125" style="51" customWidth="1"/>
    <col min="4885" max="4885" width="2.42578125" style="51" customWidth="1"/>
    <col min="4886" max="4886" width="9" style="51" customWidth="1"/>
    <col min="4887" max="4887" width="15.85546875" style="51" customWidth="1"/>
    <col min="4888" max="4888" width="5.28515625" style="51" customWidth="1"/>
    <col min="4889" max="4889" width="6" style="51" customWidth="1"/>
    <col min="4890" max="5120" width="11.42578125" style="51"/>
    <col min="5121" max="5121" width="1.5703125" style="51" customWidth="1"/>
    <col min="5122" max="5122" width="3.28515625" style="51" customWidth="1"/>
    <col min="5123" max="5123" width="12.42578125" style="51" customWidth="1"/>
    <col min="5124" max="5124" width="10.28515625" style="51" customWidth="1"/>
    <col min="5125" max="5125" width="4.7109375" style="51" customWidth="1"/>
    <col min="5126" max="5126" width="3.140625" style="51" customWidth="1"/>
    <col min="5127" max="5127" width="13.7109375" style="51" customWidth="1"/>
    <col min="5128" max="5128" width="8.7109375" style="51" customWidth="1"/>
    <col min="5129" max="5129" width="5.7109375" style="51" customWidth="1"/>
    <col min="5130" max="5130" width="11.7109375" style="51" customWidth="1"/>
    <col min="5131" max="5131" width="2.7109375" style="51" customWidth="1"/>
    <col min="5132" max="5132" width="15.28515625" style="51" customWidth="1"/>
    <col min="5133" max="5133" width="25" style="51" customWidth="1"/>
    <col min="5134" max="5134" width="5.42578125" style="51" customWidth="1"/>
    <col min="5135" max="5135" width="1.140625" style="51" customWidth="1"/>
    <col min="5136" max="5136" width="11.42578125" style="51"/>
    <col min="5137" max="5137" width="1.7109375" style="51" customWidth="1"/>
    <col min="5138" max="5138" width="11.7109375" style="51" customWidth="1"/>
    <col min="5139" max="5139" width="5.140625" style="51" customWidth="1"/>
    <col min="5140" max="5140" width="5.5703125" style="51" customWidth="1"/>
    <col min="5141" max="5141" width="2.42578125" style="51" customWidth="1"/>
    <col min="5142" max="5142" width="9" style="51" customWidth="1"/>
    <col min="5143" max="5143" width="15.85546875" style="51" customWidth="1"/>
    <col min="5144" max="5144" width="5.28515625" style="51" customWidth="1"/>
    <col min="5145" max="5145" width="6" style="51" customWidth="1"/>
    <col min="5146" max="5376" width="11.42578125" style="51"/>
    <col min="5377" max="5377" width="1.5703125" style="51" customWidth="1"/>
    <col min="5378" max="5378" width="3.28515625" style="51" customWidth="1"/>
    <col min="5379" max="5379" width="12.42578125" style="51" customWidth="1"/>
    <col min="5380" max="5380" width="10.28515625" style="51" customWidth="1"/>
    <col min="5381" max="5381" width="4.7109375" style="51" customWidth="1"/>
    <col min="5382" max="5382" width="3.140625" style="51" customWidth="1"/>
    <col min="5383" max="5383" width="13.7109375" style="51" customWidth="1"/>
    <col min="5384" max="5384" width="8.7109375" style="51" customWidth="1"/>
    <col min="5385" max="5385" width="5.7109375" style="51" customWidth="1"/>
    <col min="5386" max="5386" width="11.7109375" style="51" customWidth="1"/>
    <col min="5387" max="5387" width="2.7109375" style="51" customWidth="1"/>
    <col min="5388" max="5388" width="15.28515625" style="51" customWidth="1"/>
    <col min="5389" max="5389" width="25" style="51" customWidth="1"/>
    <col min="5390" max="5390" width="5.42578125" style="51" customWidth="1"/>
    <col min="5391" max="5391" width="1.140625" style="51" customWidth="1"/>
    <col min="5392" max="5392" width="11.42578125" style="51"/>
    <col min="5393" max="5393" width="1.7109375" style="51" customWidth="1"/>
    <col min="5394" max="5394" width="11.7109375" style="51" customWidth="1"/>
    <col min="5395" max="5395" width="5.140625" style="51" customWidth="1"/>
    <col min="5396" max="5396" width="5.5703125" style="51" customWidth="1"/>
    <col min="5397" max="5397" width="2.42578125" style="51" customWidth="1"/>
    <col min="5398" max="5398" width="9" style="51" customWidth="1"/>
    <col min="5399" max="5399" width="15.85546875" style="51" customWidth="1"/>
    <col min="5400" max="5400" width="5.28515625" style="51" customWidth="1"/>
    <col min="5401" max="5401" width="6" style="51" customWidth="1"/>
    <col min="5402" max="5632" width="11.42578125" style="51"/>
    <col min="5633" max="5633" width="1.5703125" style="51" customWidth="1"/>
    <col min="5634" max="5634" width="3.28515625" style="51" customWidth="1"/>
    <col min="5635" max="5635" width="12.42578125" style="51" customWidth="1"/>
    <col min="5636" max="5636" width="10.28515625" style="51" customWidth="1"/>
    <col min="5637" max="5637" width="4.7109375" style="51" customWidth="1"/>
    <col min="5638" max="5638" width="3.140625" style="51" customWidth="1"/>
    <col min="5639" max="5639" width="13.7109375" style="51" customWidth="1"/>
    <col min="5640" max="5640" width="8.7109375" style="51" customWidth="1"/>
    <col min="5641" max="5641" width="5.7109375" style="51" customWidth="1"/>
    <col min="5642" max="5642" width="11.7109375" style="51" customWidth="1"/>
    <col min="5643" max="5643" width="2.7109375" style="51" customWidth="1"/>
    <col min="5644" max="5644" width="15.28515625" style="51" customWidth="1"/>
    <col min="5645" max="5645" width="25" style="51" customWidth="1"/>
    <col min="5646" max="5646" width="5.42578125" style="51" customWidth="1"/>
    <col min="5647" max="5647" width="1.140625" style="51" customWidth="1"/>
    <col min="5648" max="5648" width="11.42578125" style="51"/>
    <col min="5649" max="5649" width="1.7109375" style="51" customWidth="1"/>
    <col min="5650" max="5650" width="11.7109375" style="51" customWidth="1"/>
    <col min="5651" max="5651" width="5.140625" style="51" customWidth="1"/>
    <col min="5652" max="5652" width="5.5703125" style="51" customWidth="1"/>
    <col min="5653" max="5653" width="2.42578125" style="51" customWidth="1"/>
    <col min="5654" max="5654" width="9" style="51" customWidth="1"/>
    <col min="5655" max="5655" width="15.85546875" style="51" customWidth="1"/>
    <col min="5656" max="5656" width="5.28515625" style="51" customWidth="1"/>
    <col min="5657" max="5657" width="6" style="51" customWidth="1"/>
    <col min="5658" max="5888" width="11.42578125" style="51"/>
    <col min="5889" max="5889" width="1.5703125" style="51" customWidth="1"/>
    <col min="5890" max="5890" width="3.28515625" style="51" customWidth="1"/>
    <col min="5891" max="5891" width="12.42578125" style="51" customWidth="1"/>
    <col min="5892" max="5892" width="10.28515625" style="51" customWidth="1"/>
    <col min="5893" max="5893" width="4.7109375" style="51" customWidth="1"/>
    <col min="5894" max="5894" width="3.140625" style="51" customWidth="1"/>
    <col min="5895" max="5895" width="13.7109375" style="51" customWidth="1"/>
    <col min="5896" max="5896" width="8.7109375" style="51" customWidth="1"/>
    <col min="5897" max="5897" width="5.7109375" style="51" customWidth="1"/>
    <col min="5898" max="5898" width="11.7109375" style="51" customWidth="1"/>
    <col min="5899" max="5899" width="2.7109375" style="51" customWidth="1"/>
    <col min="5900" max="5900" width="15.28515625" style="51" customWidth="1"/>
    <col min="5901" max="5901" width="25" style="51" customWidth="1"/>
    <col min="5902" max="5902" width="5.42578125" style="51" customWidth="1"/>
    <col min="5903" max="5903" width="1.140625" style="51" customWidth="1"/>
    <col min="5904" max="5904" width="11.42578125" style="51"/>
    <col min="5905" max="5905" width="1.7109375" style="51" customWidth="1"/>
    <col min="5906" max="5906" width="11.7109375" style="51" customWidth="1"/>
    <col min="5907" max="5907" width="5.140625" style="51" customWidth="1"/>
    <col min="5908" max="5908" width="5.5703125" style="51" customWidth="1"/>
    <col min="5909" max="5909" width="2.42578125" style="51" customWidth="1"/>
    <col min="5910" max="5910" width="9" style="51" customWidth="1"/>
    <col min="5911" max="5911" width="15.85546875" style="51" customWidth="1"/>
    <col min="5912" max="5912" width="5.28515625" style="51" customWidth="1"/>
    <col min="5913" max="5913" width="6" style="51" customWidth="1"/>
    <col min="5914" max="6144" width="11.42578125" style="51"/>
    <col min="6145" max="6145" width="1.5703125" style="51" customWidth="1"/>
    <col min="6146" max="6146" width="3.28515625" style="51" customWidth="1"/>
    <col min="6147" max="6147" width="12.42578125" style="51" customWidth="1"/>
    <col min="6148" max="6148" width="10.28515625" style="51" customWidth="1"/>
    <col min="6149" max="6149" width="4.7109375" style="51" customWidth="1"/>
    <col min="6150" max="6150" width="3.140625" style="51" customWidth="1"/>
    <col min="6151" max="6151" width="13.7109375" style="51" customWidth="1"/>
    <col min="6152" max="6152" width="8.7109375" style="51" customWidth="1"/>
    <col min="6153" max="6153" width="5.7109375" style="51" customWidth="1"/>
    <col min="6154" max="6154" width="11.7109375" style="51" customWidth="1"/>
    <col min="6155" max="6155" width="2.7109375" style="51" customWidth="1"/>
    <col min="6156" max="6156" width="15.28515625" style="51" customWidth="1"/>
    <col min="6157" max="6157" width="25" style="51" customWidth="1"/>
    <col min="6158" max="6158" width="5.42578125" style="51" customWidth="1"/>
    <col min="6159" max="6159" width="1.140625" style="51" customWidth="1"/>
    <col min="6160" max="6160" width="11.42578125" style="51"/>
    <col min="6161" max="6161" width="1.7109375" style="51" customWidth="1"/>
    <col min="6162" max="6162" width="11.7109375" style="51" customWidth="1"/>
    <col min="6163" max="6163" width="5.140625" style="51" customWidth="1"/>
    <col min="6164" max="6164" width="5.5703125" style="51" customWidth="1"/>
    <col min="6165" max="6165" width="2.42578125" style="51" customWidth="1"/>
    <col min="6166" max="6166" width="9" style="51" customWidth="1"/>
    <col min="6167" max="6167" width="15.85546875" style="51" customWidth="1"/>
    <col min="6168" max="6168" width="5.28515625" style="51" customWidth="1"/>
    <col min="6169" max="6169" width="6" style="51" customWidth="1"/>
    <col min="6170" max="6400" width="11.42578125" style="51"/>
    <col min="6401" max="6401" width="1.5703125" style="51" customWidth="1"/>
    <col min="6402" max="6402" width="3.28515625" style="51" customWidth="1"/>
    <col min="6403" max="6403" width="12.42578125" style="51" customWidth="1"/>
    <col min="6404" max="6404" width="10.28515625" style="51" customWidth="1"/>
    <col min="6405" max="6405" width="4.7109375" style="51" customWidth="1"/>
    <col min="6406" max="6406" width="3.140625" style="51" customWidth="1"/>
    <col min="6407" max="6407" width="13.7109375" style="51" customWidth="1"/>
    <col min="6408" max="6408" width="8.7109375" style="51" customWidth="1"/>
    <col min="6409" max="6409" width="5.7109375" style="51" customWidth="1"/>
    <col min="6410" max="6410" width="11.7109375" style="51" customWidth="1"/>
    <col min="6411" max="6411" width="2.7109375" style="51" customWidth="1"/>
    <col min="6412" max="6412" width="15.28515625" style="51" customWidth="1"/>
    <col min="6413" max="6413" width="25" style="51" customWidth="1"/>
    <col min="6414" max="6414" width="5.42578125" style="51" customWidth="1"/>
    <col min="6415" max="6415" width="1.140625" style="51" customWidth="1"/>
    <col min="6416" max="6416" width="11.42578125" style="51"/>
    <col min="6417" max="6417" width="1.7109375" style="51" customWidth="1"/>
    <col min="6418" max="6418" width="11.7109375" style="51" customWidth="1"/>
    <col min="6419" max="6419" width="5.140625" style="51" customWidth="1"/>
    <col min="6420" max="6420" width="5.5703125" style="51" customWidth="1"/>
    <col min="6421" max="6421" width="2.42578125" style="51" customWidth="1"/>
    <col min="6422" max="6422" width="9" style="51" customWidth="1"/>
    <col min="6423" max="6423" width="15.85546875" style="51" customWidth="1"/>
    <col min="6424" max="6424" width="5.28515625" style="51" customWidth="1"/>
    <col min="6425" max="6425" width="6" style="51" customWidth="1"/>
    <col min="6426" max="6656" width="11.42578125" style="51"/>
    <col min="6657" max="6657" width="1.5703125" style="51" customWidth="1"/>
    <col min="6658" max="6658" width="3.28515625" style="51" customWidth="1"/>
    <col min="6659" max="6659" width="12.42578125" style="51" customWidth="1"/>
    <col min="6660" max="6660" width="10.28515625" style="51" customWidth="1"/>
    <col min="6661" max="6661" width="4.7109375" style="51" customWidth="1"/>
    <col min="6662" max="6662" width="3.140625" style="51" customWidth="1"/>
    <col min="6663" max="6663" width="13.7109375" style="51" customWidth="1"/>
    <col min="6664" max="6664" width="8.7109375" style="51" customWidth="1"/>
    <col min="6665" max="6665" width="5.7109375" style="51" customWidth="1"/>
    <col min="6666" max="6666" width="11.7109375" style="51" customWidth="1"/>
    <col min="6667" max="6667" width="2.7109375" style="51" customWidth="1"/>
    <col min="6668" max="6668" width="15.28515625" style="51" customWidth="1"/>
    <col min="6669" max="6669" width="25" style="51" customWidth="1"/>
    <col min="6670" max="6670" width="5.42578125" style="51" customWidth="1"/>
    <col min="6671" max="6671" width="1.140625" style="51" customWidth="1"/>
    <col min="6672" max="6672" width="11.42578125" style="51"/>
    <col min="6673" max="6673" width="1.7109375" style="51" customWidth="1"/>
    <col min="6674" max="6674" width="11.7109375" style="51" customWidth="1"/>
    <col min="6675" max="6675" width="5.140625" style="51" customWidth="1"/>
    <col min="6676" max="6676" width="5.5703125" style="51" customWidth="1"/>
    <col min="6677" max="6677" width="2.42578125" style="51" customWidth="1"/>
    <col min="6678" max="6678" width="9" style="51" customWidth="1"/>
    <col min="6679" max="6679" width="15.85546875" style="51" customWidth="1"/>
    <col min="6680" max="6680" width="5.28515625" style="51" customWidth="1"/>
    <col min="6681" max="6681" width="6" style="51" customWidth="1"/>
    <col min="6682" max="6912" width="11.42578125" style="51"/>
    <col min="6913" max="6913" width="1.5703125" style="51" customWidth="1"/>
    <col min="6914" max="6914" width="3.28515625" style="51" customWidth="1"/>
    <col min="6915" max="6915" width="12.42578125" style="51" customWidth="1"/>
    <col min="6916" max="6916" width="10.28515625" style="51" customWidth="1"/>
    <col min="6917" max="6917" width="4.7109375" style="51" customWidth="1"/>
    <col min="6918" max="6918" width="3.140625" style="51" customWidth="1"/>
    <col min="6919" max="6919" width="13.7109375" style="51" customWidth="1"/>
    <col min="6920" max="6920" width="8.7109375" style="51" customWidth="1"/>
    <col min="6921" max="6921" width="5.7109375" style="51" customWidth="1"/>
    <col min="6922" max="6922" width="11.7109375" style="51" customWidth="1"/>
    <col min="6923" max="6923" width="2.7109375" style="51" customWidth="1"/>
    <col min="6924" max="6924" width="15.28515625" style="51" customWidth="1"/>
    <col min="6925" max="6925" width="25" style="51" customWidth="1"/>
    <col min="6926" max="6926" width="5.42578125" style="51" customWidth="1"/>
    <col min="6927" max="6927" width="1.140625" style="51" customWidth="1"/>
    <col min="6928" max="6928" width="11.42578125" style="51"/>
    <col min="6929" max="6929" width="1.7109375" style="51" customWidth="1"/>
    <col min="6930" max="6930" width="11.7109375" style="51" customWidth="1"/>
    <col min="6931" max="6931" width="5.140625" style="51" customWidth="1"/>
    <col min="6932" max="6932" width="5.5703125" style="51" customWidth="1"/>
    <col min="6933" max="6933" width="2.42578125" style="51" customWidth="1"/>
    <col min="6934" max="6934" width="9" style="51" customWidth="1"/>
    <col min="6935" max="6935" width="15.85546875" style="51" customWidth="1"/>
    <col min="6936" max="6936" width="5.28515625" style="51" customWidth="1"/>
    <col min="6937" max="6937" width="6" style="51" customWidth="1"/>
    <col min="6938" max="7168" width="11.42578125" style="51"/>
    <col min="7169" max="7169" width="1.5703125" style="51" customWidth="1"/>
    <col min="7170" max="7170" width="3.28515625" style="51" customWidth="1"/>
    <col min="7171" max="7171" width="12.42578125" style="51" customWidth="1"/>
    <col min="7172" max="7172" width="10.28515625" style="51" customWidth="1"/>
    <col min="7173" max="7173" width="4.7109375" style="51" customWidth="1"/>
    <col min="7174" max="7174" width="3.140625" style="51" customWidth="1"/>
    <col min="7175" max="7175" width="13.7109375" style="51" customWidth="1"/>
    <col min="7176" max="7176" width="8.7109375" style="51" customWidth="1"/>
    <col min="7177" max="7177" width="5.7109375" style="51" customWidth="1"/>
    <col min="7178" max="7178" width="11.7109375" style="51" customWidth="1"/>
    <col min="7179" max="7179" width="2.7109375" style="51" customWidth="1"/>
    <col min="7180" max="7180" width="15.28515625" style="51" customWidth="1"/>
    <col min="7181" max="7181" width="25" style="51" customWidth="1"/>
    <col min="7182" max="7182" width="5.42578125" style="51" customWidth="1"/>
    <col min="7183" max="7183" width="1.140625" style="51" customWidth="1"/>
    <col min="7184" max="7184" width="11.42578125" style="51"/>
    <col min="7185" max="7185" width="1.7109375" style="51" customWidth="1"/>
    <col min="7186" max="7186" width="11.7109375" style="51" customWidth="1"/>
    <col min="7187" max="7187" width="5.140625" style="51" customWidth="1"/>
    <col min="7188" max="7188" width="5.5703125" style="51" customWidth="1"/>
    <col min="7189" max="7189" width="2.42578125" style="51" customWidth="1"/>
    <col min="7190" max="7190" width="9" style="51" customWidth="1"/>
    <col min="7191" max="7191" width="15.85546875" style="51" customWidth="1"/>
    <col min="7192" max="7192" width="5.28515625" style="51" customWidth="1"/>
    <col min="7193" max="7193" width="6" style="51" customWidth="1"/>
    <col min="7194" max="7424" width="11.42578125" style="51"/>
    <col min="7425" max="7425" width="1.5703125" style="51" customWidth="1"/>
    <col min="7426" max="7426" width="3.28515625" style="51" customWidth="1"/>
    <col min="7427" max="7427" width="12.42578125" style="51" customWidth="1"/>
    <col min="7428" max="7428" width="10.28515625" style="51" customWidth="1"/>
    <col min="7429" max="7429" width="4.7109375" style="51" customWidth="1"/>
    <col min="7430" max="7430" width="3.140625" style="51" customWidth="1"/>
    <col min="7431" max="7431" width="13.7109375" style="51" customWidth="1"/>
    <col min="7432" max="7432" width="8.7109375" style="51" customWidth="1"/>
    <col min="7433" max="7433" width="5.7109375" style="51" customWidth="1"/>
    <col min="7434" max="7434" width="11.7109375" style="51" customWidth="1"/>
    <col min="7435" max="7435" width="2.7109375" style="51" customWidth="1"/>
    <col min="7436" max="7436" width="15.28515625" style="51" customWidth="1"/>
    <col min="7437" max="7437" width="25" style="51" customWidth="1"/>
    <col min="7438" max="7438" width="5.42578125" style="51" customWidth="1"/>
    <col min="7439" max="7439" width="1.140625" style="51" customWidth="1"/>
    <col min="7440" max="7440" width="11.42578125" style="51"/>
    <col min="7441" max="7441" width="1.7109375" style="51" customWidth="1"/>
    <col min="7442" max="7442" width="11.7109375" style="51" customWidth="1"/>
    <col min="7443" max="7443" width="5.140625" style="51" customWidth="1"/>
    <col min="7444" max="7444" width="5.5703125" style="51" customWidth="1"/>
    <col min="7445" max="7445" width="2.42578125" style="51" customWidth="1"/>
    <col min="7446" max="7446" width="9" style="51" customWidth="1"/>
    <col min="7447" max="7447" width="15.85546875" style="51" customWidth="1"/>
    <col min="7448" max="7448" width="5.28515625" style="51" customWidth="1"/>
    <col min="7449" max="7449" width="6" style="51" customWidth="1"/>
    <col min="7450" max="7680" width="11.42578125" style="51"/>
    <col min="7681" max="7681" width="1.5703125" style="51" customWidth="1"/>
    <col min="7682" max="7682" width="3.28515625" style="51" customWidth="1"/>
    <col min="7683" max="7683" width="12.42578125" style="51" customWidth="1"/>
    <col min="7684" max="7684" width="10.28515625" style="51" customWidth="1"/>
    <col min="7685" max="7685" width="4.7109375" style="51" customWidth="1"/>
    <col min="7686" max="7686" width="3.140625" style="51" customWidth="1"/>
    <col min="7687" max="7687" width="13.7109375" style="51" customWidth="1"/>
    <col min="7688" max="7688" width="8.7109375" style="51" customWidth="1"/>
    <col min="7689" max="7689" width="5.7109375" style="51" customWidth="1"/>
    <col min="7690" max="7690" width="11.7109375" style="51" customWidth="1"/>
    <col min="7691" max="7691" width="2.7109375" style="51" customWidth="1"/>
    <col min="7692" max="7692" width="15.28515625" style="51" customWidth="1"/>
    <col min="7693" max="7693" width="25" style="51" customWidth="1"/>
    <col min="7694" max="7694" width="5.42578125" style="51" customWidth="1"/>
    <col min="7695" max="7695" width="1.140625" style="51" customWidth="1"/>
    <col min="7696" max="7696" width="11.42578125" style="51"/>
    <col min="7697" max="7697" width="1.7109375" style="51" customWidth="1"/>
    <col min="7698" max="7698" width="11.7109375" style="51" customWidth="1"/>
    <col min="7699" max="7699" width="5.140625" style="51" customWidth="1"/>
    <col min="7700" max="7700" width="5.5703125" style="51" customWidth="1"/>
    <col min="7701" max="7701" width="2.42578125" style="51" customWidth="1"/>
    <col min="7702" max="7702" width="9" style="51" customWidth="1"/>
    <col min="7703" max="7703" width="15.85546875" style="51" customWidth="1"/>
    <col min="7704" max="7704" width="5.28515625" style="51" customWidth="1"/>
    <col min="7705" max="7705" width="6" style="51" customWidth="1"/>
    <col min="7706" max="7936" width="11.42578125" style="51"/>
    <col min="7937" max="7937" width="1.5703125" style="51" customWidth="1"/>
    <col min="7938" max="7938" width="3.28515625" style="51" customWidth="1"/>
    <col min="7939" max="7939" width="12.42578125" style="51" customWidth="1"/>
    <col min="7940" max="7940" width="10.28515625" style="51" customWidth="1"/>
    <col min="7941" max="7941" width="4.7109375" style="51" customWidth="1"/>
    <col min="7942" max="7942" width="3.140625" style="51" customWidth="1"/>
    <col min="7943" max="7943" width="13.7109375" style="51" customWidth="1"/>
    <col min="7944" max="7944" width="8.7109375" style="51" customWidth="1"/>
    <col min="7945" max="7945" width="5.7109375" style="51" customWidth="1"/>
    <col min="7946" max="7946" width="11.7109375" style="51" customWidth="1"/>
    <col min="7947" max="7947" width="2.7109375" style="51" customWidth="1"/>
    <col min="7948" max="7948" width="15.28515625" style="51" customWidth="1"/>
    <col min="7949" max="7949" width="25" style="51" customWidth="1"/>
    <col min="7950" max="7950" width="5.42578125" style="51" customWidth="1"/>
    <col min="7951" max="7951" width="1.140625" style="51" customWidth="1"/>
    <col min="7952" max="7952" width="11.42578125" style="51"/>
    <col min="7953" max="7953" width="1.7109375" style="51" customWidth="1"/>
    <col min="7954" max="7954" width="11.7109375" style="51" customWidth="1"/>
    <col min="7955" max="7955" width="5.140625" style="51" customWidth="1"/>
    <col min="7956" max="7956" width="5.5703125" style="51" customWidth="1"/>
    <col min="7957" max="7957" width="2.42578125" style="51" customWidth="1"/>
    <col min="7958" max="7958" width="9" style="51" customWidth="1"/>
    <col min="7959" max="7959" width="15.85546875" style="51" customWidth="1"/>
    <col min="7960" max="7960" width="5.28515625" style="51" customWidth="1"/>
    <col min="7961" max="7961" width="6" style="51" customWidth="1"/>
    <col min="7962" max="8192" width="11.42578125" style="51"/>
    <col min="8193" max="8193" width="1.5703125" style="51" customWidth="1"/>
    <col min="8194" max="8194" width="3.28515625" style="51" customWidth="1"/>
    <col min="8195" max="8195" width="12.42578125" style="51" customWidth="1"/>
    <col min="8196" max="8196" width="10.28515625" style="51" customWidth="1"/>
    <col min="8197" max="8197" width="4.7109375" style="51" customWidth="1"/>
    <col min="8198" max="8198" width="3.140625" style="51" customWidth="1"/>
    <col min="8199" max="8199" width="13.7109375" style="51" customWidth="1"/>
    <col min="8200" max="8200" width="8.7109375" style="51" customWidth="1"/>
    <col min="8201" max="8201" width="5.7109375" style="51" customWidth="1"/>
    <col min="8202" max="8202" width="11.7109375" style="51" customWidth="1"/>
    <col min="8203" max="8203" width="2.7109375" style="51" customWidth="1"/>
    <col min="8204" max="8204" width="15.28515625" style="51" customWidth="1"/>
    <col min="8205" max="8205" width="25" style="51" customWidth="1"/>
    <col min="8206" max="8206" width="5.42578125" style="51" customWidth="1"/>
    <col min="8207" max="8207" width="1.140625" style="51" customWidth="1"/>
    <col min="8208" max="8208" width="11.42578125" style="51"/>
    <col min="8209" max="8209" width="1.7109375" style="51" customWidth="1"/>
    <col min="8210" max="8210" width="11.7109375" style="51" customWidth="1"/>
    <col min="8211" max="8211" width="5.140625" style="51" customWidth="1"/>
    <col min="8212" max="8212" width="5.5703125" style="51" customWidth="1"/>
    <col min="8213" max="8213" width="2.42578125" style="51" customWidth="1"/>
    <col min="8214" max="8214" width="9" style="51" customWidth="1"/>
    <col min="8215" max="8215" width="15.85546875" style="51" customWidth="1"/>
    <col min="8216" max="8216" width="5.28515625" style="51" customWidth="1"/>
    <col min="8217" max="8217" width="6" style="51" customWidth="1"/>
    <col min="8218" max="8448" width="11.42578125" style="51"/>
    <col min="8449" max="8449" width="1.5703125" style="51" customWidth="1"/>
    <col min="8450" max="8450" width="3.28515625" style="51" customWidth="1"/>
    <col min="8451" max="8451" width="12.42578125" style="51" customWidth="1"/>
    <col min="8452" max="8452" width="10.28515625" style="51" customWidth="1"/>
    <col min="8453" max="8453" width="4.7109375" style="51" customWidth="1"/>
    <col min="8454" max="8454" width="3.140625" style="51" customWidth="1"/>
    <col min="8455" max="8455" width="13.7109375" style="51" customWidth="1"/>
    <col min="8456" max="8456" width="8.7109375" style="51" customWidth="1"/>
    <col min="8457" max="8457" width="5.7109375" style="51" customWidth="1"/>
    <col min="8458" max="8458" width="11.7109375" style="51" customWidth="1"/>
    <col min="8459" max="8459" width="2.7109375" style="51" customWidth="1"/>
    <col min="8460" max="8460" width="15.28515625" style="51" customWidth="1"/>
    <col min="8461" max="8461" width="25" style="51" customWidth="1"/>
    <col min="8462" max="8462" width="5.42578125" style="51" customWidth="1"/>
    <col min="8463" max="8463" width="1.140625" style="51" customWidth="1"/>
    <col min="8464" max="8464" width="11.42578125" style="51"/>
    <col min="8465" max="8465" width="1.7109375" style="51" customWidth="1"/>
    <col min="8466" max="8466" width="11.7109375" style="51" customWidth="1"/>
    <col min="8467" max="8467" width="5.140625" style="51" customWidth="1"/>
    <col min="8468" max="8468" width="5.5703125" style="51" customWidth="1"/>
    <col min="8469" max="8469" width="2.42578125" style="51" customWidth="1"/>
    <col min="8470" max="8470" width="9" style="51" customWidth="1"/>
    <col min="8471" max="8471" width="15.85546875" style="51" customWidth="1"/>
    <col min="8472" max="8472" width="5.28515625" style="51" customWidth="1"/>
    <col min="8473" max="8473" width="6" style="51" customWidth="1"/>
    <col min="8474" max="8704" width="11.42578125" style="51"/>
    <col min="8705" max="8705" width="1.5703125" style="51" customWidth="1"/>
    <col min="8706" max="8706" width="3.28515625" style="51" customWidth="1"/>
    <col min="8707" max="8707" width="12.42578125" style="51" customWidth="1"/>
    <col min="8708" max="8708" width="10.28515625" style="51" customWidth="1"/>
    <col min="8709" max="8709" width="4.7109375" style="51" customWidth="1"/>
    <col min="8710" max="8710" width="3.140625" style="51" customWidth="1"/>
    <col min="8711" max="8711" width="13.7109375" style="51" customWidth="1"/>
    <col min="8712" max="8712" width="8.7109375" style="51" customWidth="1"/>
    <col min="8713" max="8713" width="5.7109375" style="51" customWidth="1"/>
    <col min="8714" max="8714" width="11.7109375" style="51" customWidth="1"/>
    <col min="8715" max="8715" width="2.7109375" style="51" customWidth="1"/>
    <col min="8716" max="8716" width="15.28515625" style="51" customWidth="1"/>
    <col min="8717" max="8717" width="25" style="51" customWidth="1"/>
    <col min="8718" max="8718" width="5.42578125" style="51" customWidth="1"/>
    <col min="8719" max="8719" width="1.140625" style="51" customWidth="1"/>
    <col min="8720" max="8720" width="11.42578125" style="51"/>
    <col min="8721" max="8721" width="1.7109375" style="51" customWidth="1"/>
    <col min="8722" max="8722" width="11.7109375" style="51" customWidth="1"/>
    <col min="8723" max="8723" width="5.140625" style="51" customWidth="1"/>
    <col min="8724" max="8724" width="5.5703125" style="51" customWidth="1"/>
    <col min="8725" max="8725" width="2.42578125" style="51" customWidth="1"/>
    <col min="8726" max="8726" width="9" style="51" customWidth="1"/>
    <col min="8727" max="8727" width="15.85546875" style="51" customWidth="1"/>
    <col min="8728" max="8728" width="5.28515625" style="51" customWidth="1"/>
    <col min="8729" max="8729" width="6" style="51" customWidth="1"/>
    <col min="8730" max="8960" width="11.42578125" style="51"/>
    <col min="8961" max="8961" width="1.5703125" style="51" customWidth="1"/>
    <col min="8962" max="8962" width="3.28515625" style="51" customWidth="1"/>
    <col min="8963" max="8963" width="12.42578125" style="51" customWidth="1"/>
    <col min="8964" max="8964" width="10.28515625" style="51" customWidth="1"/>
    <col min="8965" max="8965" width="4.7109375" style="51" customWidth="1"/>
    <col min="8966" max="8966" width="3.140625" style="51" customWidth="1"/>
    <col min="8967" max="8967" width="13.7109375" style="51" customWidth="1"/>
    <col min="8968" max="8968" width="8.7109375" style="51" customWidth="1"/>
    <col min="8969" max="8969" width="5.7109375" style="51" customWidth="1"/>
    <col min="8970" max="8970" width="11.7109375" style="51" customWidth="1"/>
    <col min="8971" max="8971" width="2.7109375" style="51" customWidth="1"/>
    <col min="8972" max="8972" width="15.28515625" style="51" customWidth="1"/>
    <col min="8973" max="8973" width="25" style="51" customWidth="1"/>
    <col min="8974" max="8974" width="5.42578125" style="51" customWidth="1"/>
    <col min="8975" max="8975" width="1.140625" style="51" customWidth="1"/>
    <col min="8976" max="8976" width="11.42578125" style="51"/>
    <col min="8977" max="8977" width="1.7109375" style="51" customWidth="1"/>
    <col min="8978" max="8978" width="11.7109375" style="51" customWidth="1"/>
    <col min="8979" max="8979" width="5.140625" style="51" customWidth="1"/>
    <col min="8980" max="8980" width="5.5703125" style="51" customWidth="1"/>
    <col min="8981" max="8981" width="2.42578125" style="51" customWidth="1"/>
    <col min="8982" max="8982" width="9" style="51" customWidth="1"/>
    <col min="8983" max="8983" width="15.85546875" style="51" customWidth="1"/>
    <col min="8984" max="8984" width="5.28515625" style="51" customWidth="1"/>
    <col min="8985" max="8985" width="6" style="51" customWidth="1"/>
    <col min="8986" max="9216" width="11.42578125" style="51"/>
    <col min="9217" max="9217" width="1.5703125" style="51" customWidth="1"/>
    <col min="9218" max="9218" width="3.28515625" style="51" customWidth="1"/>
    <col min="9219" max="9219" width="12.42578125" style="51" customWidth="1"/>
    <col min="9220" max="9220" width="10.28515625" style="51" customWidth="1"/>
    <col min="9221" max="9221" width="4.7109375" style="51" customWidth="1"/>
    <col min="9222" max="9222" width="3.140625" style="51" customWidth="1"/>
    <col min="9223" max="9223" width="13.7109375" style="51" customWidth="1"/>
    <col min="9224" max="9224" width="8.7109375" style="51" customWidth="1"/>
    <col min="9225" max="9225" width="5.7109375" style="51" customWidth="1"/>
    <col min="9226" max="9226" width="11.7109375" style="51" customWidth="1"/>
    <col min="9227" max="9227" width="2.7109375" style="51" customWidth="1"/>
    <col min="9228" max="9228" width="15.28515625" style="51" customWidth="1"/>
    <col min="9229" max="9229" width="25" style="51" customWidth="1"/>
    <col min="9230" max="9230" width="5.42578125" style="51" customWidth="1"/>
    <col min="9231" max="9231" width="1.140625" style="51" customWidth="1"/>
    <col min="9232" max="9232" width="11.42578125" style="51"/>
    <col min="9233" max="9233" width="1.7109375" style="51" customWidth="1"/>
    <col min="9234" max="9234" width="11.7109375" style="51" customWidth="1"/>
    <col min="9235" max="9235" width="5.140625" style="51" customWidth="1"/>
    <col min="9236" max="9236" width="5.5703125" style="51" customWidth="1"/>
    <col min="9237" max="9237" width="2.42578125" style="51" customWidth="1"/>
    <col min="9238" max="9238" width="9" style="51" customWidth="1"/>
    <col min="9239" max="9239" width="15.85546875" style="51" customWidth="1"/>
    <col min="9240" max="9240" width="5.28515625" style="51" customWidth="1"/>
    <col min="9241" max="9241" width="6" style="51" customWidth="1"/>
    <col min="9242" max="9472" width="11.42578125" style="51"/>
    <col min="9473" max="9473" width="1.5703125" style="51" customWidth="1"/>
    <col min="9474" max="9474" width="3.28515625" style="51" customWidth="1"/>
    <col min="9475" max="9475" width="12.42578125" style="51" customWidth="1"/>
    <col min="9476" max="9476" width="10.28515625" style="51" customWidth="1"/>
    <col min="9477" max="9477" width="4.7109375" style="51" customWidth="1"/>
    <col min="9478" max="9478" width="3.140625" style="51" customWidth="1"/>
    <col min="9479" max="9479" width="13.7109375" style="51" customWidth="1"/>
    <col min="9480" max="9480" width="8.7109375" style="51" customWidth="1"/>
    <col min="9481" max="9481" width="5.7109375" style="51" customWidth="1"/>
    <col min="9482" max="9482" width="11.7109375" style="51" customWidth="1"/>
    <col min="9483" max="9483" width="2.7109375" style="51" customWidth="1"/>
    <col min="9484" max="9484" width="15.28515625" style="51" customWidth="1"/>
    <col min="9485" max="9485" width="25" style="51" customWidth="1"/>
    <col min="9486" max="9486" width="5.42578125" style="51" customWidth="1"/>
    <col min="9487" max="9487" width="1.140625" style="51" customWidth="1"/>
    <col min="9488" max="9488" width="11.42578125" style="51"/>
    <col min="9489" max="9489" width="1.7109375" style="51" customWidth="1"/>
    <col min="9490" max="9490" width="11.7109375" style="51" customWidth="1"/>
    <col min="9491" max="9491" width="5.140625" style="51" customWidth="1"/>
    <col min="9492" max="9492" width="5.5703125" style="51" customWidth="1"/>
    <col min="9493" max="9493" width="2.42578125" style="51" customWidth="1"/>
    <col min="9494" max="9494" width="9" style="51" customWidth="1"/>
    <col min="9495" max="9495" width="15.85546875" style="51" customWidth="1"/>
    <col min="9496" max="9496" width="5.28515625" style="51" customWidth="1"/>
    <col min="9497" max="9497" width="6" style="51" customWidth="1"/>
    <col min="9498" max="9728" width="11.42578125" style="51"/>
    <col min="9729" max="9729" width="1.5703125" style="51" customWidth="1"/>
    <col min="9730" max="9730" width="3.28515625" style="51" customWidth="1"/>
    <col min="9731" max="9731" width="12.42578125" style="51" customWidth="1"/>
    <col min="9732" max="9732" width="10.28515625" style="51" customWidth="1"/>
    <col min="9733" max="9733" width="4.7109375" style="51" customWidth="1"/>
    <col min="9734" max="9734" width="3.140625" style="51" customWidth="1"/>
    <col min="9735" max="9735" width="13.7109375" style="51" customWidth="1"/>
    <col min="9736" max="9736" width="8.7109375" style="51" customWidth="1"/>
    <col min="9737" max="9737" width="5.7109375" style="51" customWidth="1"/>
    <col min="9738" max="9738" width="11.7109375" style="51" customWidth="1"/>
    <col min="9739" max="9739" width="2.7109375" style="51" customWidth="1"/>
    <col min="9740" max="9740" width="15.28515625" style="51" customWidth="1"/>
    <col min="9741" max="9741" width="25" style="51" customWidth="1"/>
    <col min="9742" max="9742" width="5.42578125" style="51" customWidth="1"/>
    <col min="9743" max="9743" width="1.140625" style="51" customWidth="1"/>
    <col min="9744" max="9744" width="11.42578125" style="51"/>
    <col min="9745" max="9745" width="1.7109375" style="51" customWidth="1"/>
    <col min="9746" max="9746" width="11.7109375" style="51" customWidth="1"/>
    <col min="9747" max="9747" width="5.140625" style="51" customWidth="1"/>
    <col min="9748" max="9748" width="5.5703125" style="51" customWidth="1"/>
    <col min="9749" max="9749" width="2.42578125" style="51" customWidth="1"/>
    <col min="9750" max="9750" width="9" style="51" customWidth="1"/>
    <col min="9751" max="9751" width="15.85546875" style="51" customWidth="1"/>
    <col min="9752" max="9752" width="5.28515625" style="51" customWidth="1"/>
    <col min="9753" max="9753" width="6" style="51" customWidth="1"/>
    <col min="9754" max="9984" width="11.42578125" style="51"/>
    <col min="9985" max="9985" width="1.5703125" style="51" customWidth="1"/>
    <col min="9986" max="9986" width="3.28515625" style="51" customWidth="1"/>
    <col min="9987" max="9987" width="12.42578125" style="51" customWidth="1"/>
    <col min="9988" max="9988" width="10.28515625" style="51" customWidth="1"/>
    <col min="9989" max="9989" width="4.7109375" style="51" customWidth="1"/>
    <col min="9990" max="9990" width="3.140625" style="51" customWidth="1"/>
    <col min="9991" max="9991" width="13.7109375" style="51" customWidth="1"/>
    <col min="9992" max="9992" width="8.7109375" style="51" customWidth="1"/>
    <col min="9993" max="9993" width="5.7109375" style="51" customWidth="1"/>
    <col min="9994" max="9994" width="11.7109375" style="51" customWidth="1"/>
    <col min="9995" max="9995" width="2.7109375" style="51" customWidth="1"/>
    <col min="9996" max="9996" width="15.28515625" style="51" customWidth="1"/>
    <col min="9997" max="9997" width="25" style="51" customWidth="1"/>
    <col min="9998" max="9998" width="5.42578125" style="51" customWidth="1"/>
    <col min="9999" max="9999" width="1.140625" style="51" customWidth="1"/>
    <col min="10000" max="10000" width="11.42578125" style="51"/>
    <col min="10001" max="10001" width="1.7109375" style="51" customWidth="1"/>
    <col min="10002" max="10002" width="11.7109375" style="51" customWidth="1"/>
    <col min="10003" max="10003" width="5.140625" style="51" customWidth="1"/>
    <col min="10004" max="10004" width="5.5703125" style="51" customWidth="1"/>
    <col min="10005" max="10005" width="2.42578125" style="51" customWidth="1"/>
    <col min="10006" max="10006" width="9" style="51" customWidth="1"/>
    <col min="10007" max="10007" width="15.85546875" style="51" customWidth="1"/>
    <col min="10008" max="10008" width="5.28515625" style="51" customWidth="1"/>
    <col min="10009" max="10009" width="6" style="51" customWidth="1"/>
    <col min="10010" max="10240" width="11.42578125" style="51"/>
    <col min="10241" max="10241" width="1.5703125" style="51" customWidth="1"/>
    <col min="10242" max="10242" width="3.28515625" style="51" customWidth="1"/>
    <col min="10243" max="10243" width="12.42578125" style="51" customWidth="1"/>
    <col min="10244" max="10244" width="10.28515625" style="51" customWidth="1"/>
    <col min="10245" max="10245" width="4.7109375" style="51" customWidth="1"/>
    <col min="10246" max="10246" width="3.140625" style="51" customWidth="1"/>
    <col min="10247" max="10247" width="13.7109375" style="51" customWidth="1"/>
    <col min="10248" max="10248" width="8.7109375" style="51" customWidth="1"/>
    <col min="10249" max="10249" width="5.7109375" style="51" customWidth="1"/>
    <col min="10250" max="10250" width="11.7109375" style="51" customWidth="1"/>
    <col min="10251" max="10251" width="2.7109375" style="51" customWidth="1"/>
    <col min="10252" max="10252" width="15.28515625" style="51" customWidth="1"/>
    <col min="10253" max="10253" width="25" style="51" customWidth="1"/>
    <col min="10254" max="10254" width="5.42578125" style="51" customWidth="1"/>
    <col min="10255" max="10255" width="1.140625" style="51" customWidth="1"/>
    <col min="10256" max="10256" width="11.42578125" style="51"/>
    <col min="10257" max="10257" width="1.7109375" style="51" customWidth="1"/>
    <col min="10258" max="10258" width="11.7109375" style="51" customWidth="1"/>
    <col min="10259" max="10259" width="5.140625" style="51" customWidth="1"/>
    <col min="10260" max="10260" width="5.5703125" style="51" customWidth="1"/>
    <col min="10261" max="10261" width="2.42578125" style="51" customWidth="1"/>
    <col min="10262" max="10262" width="9" style="51" customWidth="1"/>
    <col min="10263" max="10263" width="15.85546875" style="51" customWidth="1"/>
    <col min="10264" max="10264" width="5.28515625" style="51" customWidth="1"/>
    <col min="10265" max="10265" width="6" style="51" customWidth="1"/>
    <col min="10266" max="10496" width="11.42578125" style="51"/>
    <col min="10497" max="10497" width="1.5703125" style="51" customWidth="1"/>
    <col min="10498" max="10498" width="3.28515625" style="51" customWidth="1"/>
    <col min="10499" max="10499" width="12.42578125" style="51" customWidth="1"/>
    <col min="10500" max="10500" width="10.28515625" style="51" customWidth="1"/>
    <col min="10501" max="10501" width="4.7109375" style="51" customWidth="1"/>
    <col min="10502" max="10502" width="3.140625" style="51" customWidth="1"/>
    <col min="10503" max="10503" width="13.7109375" style="51" customWidth="1"/>
    <col min="10504" max="10504" width="8.7109375" style="51" customWidth="1"/>
    <col min="10505" max="10505" width="5.7109375" style="51" customWidth="1"/>
    <col min="10506" max="10506" width="11.7109375" style="51" customWidth="1"/>
    <col min="10507" max="10507" width="2.7109375" style="51" customWidth="1"/>
    <col min="10508" max="10508" width="15.28515625" style="51" customWidth="1"/>
    <col min="10509" max="10509" width="25" style="51" customWidth="1"/>
    <col min="10510" max="10510" width="5.42578125" style="51" customWidth="1"/>
    <col min="10511" max="10511" width="1.140625" style="51" customWidth="1"/>
    <col min="10512" max="10512" width="11.42578125" style="51"/>
    <col min="10513" max="10513" width="1.7109375" style="51" customWidth="1"/>
    <col min="10514" max="10514" width="11.7109375" style="51" customWidth="1"/>
    <col min="10515" max="10515" width="5.140625" style="51" customWidth="1"/>
    <col min="10516" max="10516" width="5.5703125" style="51" customWidth="1"/>
    <col min="10517" max="10517" width="2.42578125" style="51" customWidth="1"/>
    <col min="10518" max="10518" width="9" style="51" customWidth="1"/>
    <col min="10519" max="10519" width="15.85546875" style="51" customWidth="1"/>
    <col min="10520" max="10520" width="5.28515625" style="51" customWidth="1"/>
    <col min="10521" max="10521" width="6" style="51" customWidth="1"/>
    <col min="10522" max="10752" width="11.42578125" style="51"/>
    <col min="10753" max="10753" width="1.5703125" style="51" customWidth="1"/>
    <col min="10754" max="10754" width="3.28515625" style="51" customWidth="1"/>
    <col min="10755" max="10755" width="12.42578125" style="51" customWidth="1"/>
    <col min="10756" max="10756" width="10.28515625" style="51" customWidth="1"/>
    <col min="10757" max="10757" width="4.7109375" style="51" customWidth="1"/>
    <col min="10758" max="10758" width="3.140625" style="51" customWidth="1"/>
    <col min="10759" max="10759" width="13.7109375" style="51" customWidth="1"/>
    <col min="10760" max="10760" width="8.7109375" style="51" customWidth="1"/>
    <col min="10761" max="10761" width="5.7109375" style="51" customWidth="1"/>
    <col min="10762" max="10762" width="11.7109375" style="51" customWidth="1"/>
    <col min="10763" max="10763" width="2.7109375" style="51" customWidth="1"/>
    <col min="10764" max="10764" width="15.28515625" style="51" customWidth="1"/>
    <col min="10765" max="10765" width="25" style="51" customWidth="1"/>
    <col min="10766" max="10766" width="5.42578125" style="51" customWidth="1"/>
    <col min="10767" max="10767" width="1.140625" style="51" customWidth="1"/>
    <col min="10768" max="10768" width="11.42578125" style="51"/>
    <col min="10769" max="10769" width="1.7109375" style="51" customWidth="1"/>
    <col min="10770" max="10770" width="11.7109375" style="51" customWidth="1"/>
    <col min="10771" max="10771" width="5.140625" style="51" customWidth="1"/>
    <col min="10772" max="10772" width="5.5703125" style="51" customWidth="1"/>
    <col min="10773" max="10773" width="2.42578125" style="51" customWidth="1"/>
    <col min="10774" max="10774" width="9" style="51" customWidth="1"/>
    <col min="10775" max="10775" width="15.85546875" style="51" customWidth="1"/>
    <col min="10776" max="10776" width="5.28515625" style="51" customWidth="1"/>
    <col min="10777" max="10777" width="6" style="51" customWidth="1"/>
    <col min="10778" max="11008" width="11.42578125" style="51"/>
    <col min="11009" max="11009" width="1.5703125" style="51" customWidth="1"/>
    <col min="11010" max="11010" width="3.28515625" style="51" customWidth="1"/>
    <col min="11011" max="11011" width="12.42578125" style="51" customWidth="1"/>
    <col min="11012" max="11012" width="10.28515625" style="51" customWidth="1"/>
    <col min="11013" max="11013" width="4.7109375" style="51" customWidth="1"/>
    <col min="11014" max="11014" width="3.140625" style="51" customWidth="1"/>
    <col min="11015" max="11015" width="13.7109375" style="51" customWidth="1"/>
    <col min="11016" max="11016" width="8.7109375" style="51" customWidth="1"/>
    <col min="11017" max="11017" width="5.7109375" style="51" customWidth="1"/>
    <col min="11018" max="11018" width="11.7109375" style="51" customWidth="1"/>
    <col min="11019" max="11019" width="2.7109375" style="51" customWidth="1"/>
    <col min="11020" max="11020" width="15.28515625" style="51" customWidth="1"/>
    <col min="11021" max="11021" width="25" style="51" customWidth="1"/>
    <col min="11022" max="11022" width="5.42578125" style="51" customWidth="1"/>
    <col min="11023" max="11023" width="1.140625" style="51" customWidth="1"/>
    <col min="11024" max="11024" width="11.42578125" style="51"/>
    <col min="11025" max="11025" width="1.7109375" style="51" customWidth="1"/>
    <col min="11026" max="11026" width="11.7109375" style="51" customWidth="1"/>
    <col min="11027" max="11027" width="5.140625" style="51" customWidth="1"/>
    <col min="11028" max="11028" width="5.5703125" style="51" customWidth="1"/>
    <col min="11029" max="11029" width="2.42578125" style="51" customWidth="1"/>
    <col min="11030" max="11030" width="9" style="51" customWidth="1"/>
    <col min="11031" max="11031" width="15.85546875" style="51" customWidth="1"/>
    <col min="11032" max="11032" width="5.28515625" style="51" customWidth="1"/>
    <col min="11033" max="11033" width="6" style="51" customWidth="1"/>
    <col min="11034" max="11264" width="11.42578125" style="51"/>
    <col min="11265" max="11265" width="1.5703125" style="51" customWidth="1"/>
    <col min="11266" max="11266" width="3.28515625" style="51" customWidth="1"/>
    <col min="11267" max="11267" width="12.42578125" style="51" customWidth="1"/>
    <col min="11268" max="11268" width="10.28515625" style="51" customWidth="1"/>
    <col min="11269" max="11269" width="4.7109375" style="51" customWidth="1"/>
    <col min="11270" max="11270" width="3.140625" style="51" customWidth="1"/>
    <col min="11271" max="11271" width="13.7109375" style="51" customWidth="1"/>
    <col min="11272" max="11272" width="8.7109375" style="51" customWidth="1"/>
    <col min="11273" max="11273" width="5.7109375" style="51" customWidth="1"/>
    <col min="11274" max="11274" width="11.7109375" style="51" customWidth="1"/>
    <col min="11275" max="11275" width="2.7109375" style="51" customWidth="1"/>
    <col min="11276" max="11276" width="15.28515625" style="51" customWidth="1"/>
    <col min="11277" max="11277" width="25" style="51" customWidth="1"/>
    <col min="11278" max="11278" width="5.42578125" style="51" customWidth="1"/>
    <col min="11279" max="11279" width="1.140625" style="51" customWidth="1"/>
    <col min="11280" max="11280" width="11.42578125" style="51"/>
    <col min="11281" max="11281" width="1.7109375" style="51" customWidth="1"/>
    <col min="11282" max="11282" width="11.7109375" style="51" customWidth="1"/>
    <col min="11283" max="11283" width="5.140625" style="51" customWidth="1"/>
    <col min="11284" max="11284" width="5.5703125" style="51" customWidth="1"/>
    <col min="11285" max="11285" width="2.42578125" style="51" customWidth="1"/>
    <col min="11286" max="11286" width="9" style="51" customWidth="1"/>
    <col min="11287" max="11287" width="15.85546875" style="51" customWidth="1"/>
    <col min="11288" max="11288" width="5.28515625" style="51" customWidth="1"/>
    <col min="11289" max="11289" width="6" style="51" customWidth="1"/>
    <col min="11290" max="11520" width="11.42578125" style="51"/>
    <col min="11521" max="11521" width="1.5703125" style="51" customWidth="1"/>
    <col min="11522" max="11522" width="3.28515625" style="51" customWidth="1"/>
    <col min="11523" max="11523" width="12.42578125" style="51" customWidth="1"/>
    <col min="11524" max="11524" width="10.28515625" style="51" customWidth="1"/>
    <col min="11525" max="11525" width="4.7109375" style="51" customWidth="1"/>
    <col min="11526" max="11526" width="3.140625" style="51" customWidth="1"/>
    <col min="11527" max="11527" width="13.7109375" style="51" customWidth="1"/>
    <col min="11528" max="11528" width="8.7109375" style="51" customWidth="1"/>
    <col min="11529" max="11529" width="5.7109375" style="51" customWidth="1"/>
    <col min="11530" max="11530" width="11.7109375" style="51" customWidth="1"/>
    <col min="11531" max="11531" width="2.7109375" style="51" customWidth="1"/>
    <col min="11532" max="11532" width="15.28515625" style="51" customWidth="1"/>
    <col min="11533" max="11533" width="25" style="51" customWidth="1"/>
    <col min="11534" max="11534" width="5.42578125" style="51" customWidth="1"/>
    <col min="11535" max="11535" width="1.140625" style="51" customWidth="1"/>
    <col min="11536" max="11536" width="11.42578125" style="51"/>
    <col min="11537" max="11537" width="1.7109375" style="51" customWidth="1"/>
    <col min="11538" max="11538" width="11.7109375" style="51" customWidth="1"/>
    <col min="11539" max="11539" width="5.140625" style="51" customWidth="1"/>
    <col min="11540" max="11540" width="5.5703125" style="51" customWidth="1"/>
    <col min="11541" max="11541" width="2.42578125" style="51" customWidth="1"/>
    <col min="11542" max="11542" width="9" style="51" customWidth="1"/>
    <col min="11543" max="11543" width="15.85546875" style="51" customWidth="1"/>
    <col min="11544" max="11544" width="5.28515625" style="51" customWidth="1"/>
    <col min="11545" max="11545" width="6" style="51" customWidth="1"/>
    <col min="11546" max="11776" width="11.42578125" style="51"/>
    <col min="11777" max="11777" width="1.5703125" style="51" customWidth="1"/>
    <col min="11778" max="11778" width="3.28515625" style="51" customWidth="1"/>
    <col min="11779" max="11779" width="12.42578125" style="51" customWidth="1"/>
    <col min="11780" max="11780" width="10.28515625" style="51" customWidth="1"/>
    <col min="11781" max="11781" width="4.7109375" style="51" customWidth="1"/>
    <col min="11782" max="11782" width="3.140625" style="51" customWidth="1"/>
    <col min="11783" max="11783" width="13.7109375" style="51" customWidth="1"/>
    <col min="11784" max="11784" width="8.7109375" style="51" customWidth="1"/>
    <col min="11785" max="11785" width="5.7109375" style="51" customWidth="1"/>
    <col min="11786" max="11786" width="11.7109375" style="51" customWidth="1"/>
    <col min="11787" max="11787" width="2.7109375" style="51" customWidth="1"/>
    <col min="11788" max="11788" width="15.28515625" style="51" customWidth="1"/>
    <col min="11789" max="11789" width="25" style="51" customWidth="1"/>
    <col min="11790" max="11790" width="5.42578125" style="51" customWidth="1"/>
    <col min="11791" max="11791" width="1.140625" style="51" customWidth="1"/>
    <col min="11792" max="11792" width="11.42578125" style="51"/>
    <col min="11793" max="11793" width="1.7109375" style="51" customWidth="1"/>
    <col min="11794" max="11794" width="11.7109375" style="51" customWidth="1"/>
    <col min="11795" max="11795" width="5.140625" style="51" customWidth="1"/>
    <col min="11796" max="11796" width="5.5703125" style="51" customWidth="1"/>
    <col min="11797" max="11797" width="2.42578125" style="51" customWidth="1"/>
    <col min="11798" max="11798" width="9" style="51" customWidth="1"/>
    <col min="11799" max="11799" width="15.85546875" style="51" customWidth="1"/>
    <col min="11800" max="11800" width="5.28515625" style="51" customWidth="1"/>
    <col min="11801" max="11801" width="6" style="51" customWidth="1"/>
    <col min="11802" max="12032" width="11.42578125" style="51"/>
    <col min="12033" max="12033" width="1.5703125" style="51" customWidth="1"/>
    <col min="12034" max="12034" width="3.28515625" style="51" customWidth="1"/>
    <col min="12035" max="12035" width="12.42578125" style="51" customWidth="1"/>
    <col min="12036" max="12036" width="10.28515625" style="51" customWidth="1"/>
    <col min="12037" max="12037" width="4.7109375" style="51" customWidth="1"/>
    <col min="12038" max="12038" width="3.140625" style="51" customWidth="1"/>
    <col min="12039" max="12039" width="13.7109375" style="51" customWidth="1"/>
    <col min="12040" max="12040" width="8.7109375" style="51" customWidth="1"/>
    <col min="12041" max="12041" width="5.7109375" style="51" customWidth="1"/>
    <col min="12042" max="12042" width="11.7109375" style="51" customWidth="1"/>
    <col min="12043" max="12043" width="2.7109375" style="51" customWidth="1"/>
    <col min="12044" max="12044" width="15.28515625" style="51" customWidth="1"/>
    <col min="12045" max="12045" width="25" style="51" customWidth="1"/>
    <col min="12046" max="12046" width="5.42578125" style="51" customWidth="1"/>
    <col min="12047" max="12047" width="1.140625" style="51" customWidth="1"/>
    <col min="12048" max="12048" width="11.42578125" style="51"/>
    <col min="12049" max="12049" width="1.7109375" style="51" customWidth="1"/>
    <col min="12050" max="12050" width="11.7109375" style="51" customWidth="1"/>
    <col min="12051" max="12051" width="5.140625" style="51" customWidth="1"/>
    <col min="12052" max="12052" width="5.5703125" style="51" customWidth="1"/>
    <col min="12053" max="12053" width="2.42578125" style="51" customWidth="1"/>
    <col min="12054" max="12054" width="9" style="51" customWidth="1"/>
    <col min="12055" max="12055" width="15.85546875" style="51" customWidth="1"/>
    <col min="12056" max="12056" width="5.28515625" style="51" customWidth="1"/>
    <col min="12057" max="12057" width="6" style="51" customWidth="1"/>
    <col min="12058" max="12288" width="11.42578125" style="51"/>
    <col min="12289" max="12289" width="1.5703125" style="51" customWidth="1"/>
    <col min="12290" max="12290" width="3.28515625" style="51" customWidth="1"/>
    <col min="12291" max="12291" width="12.42578125" style="51" customWidth="1"/>
    <col min="12292" max="12292" width="10.28515625" style="51" customWidth="1"/>
    <col min="12293" max="12293" width="4.7109375" style="51" customWidth="1"/>
    <col min="12294" max="12294" width="3.140625" style="51" customWidth="1"/>
    <col min="12295" max="12295" width="13.7109375" style="51" customWidth="1"/>
    <col min="12296" max="12296" width="8.7109375" style="51" customWidth="1"/>
    <col min="12297" max="12297" width="5.7109375" style="51" customWidth="1"/>
    <col min="12298" max="12298" width="11.7109375" style="51" customWidth="1"/>
    <col min="12299" max="12299" width="2.7109375" style="51" customWidth="1"/>
    <col min="12300" max="12300" width="15.28515625" style="51" customWidth="1"/>
    <col min="12301" max="12301" width="25" style="51" customWidth="1"/>
    <col min="12302" max="12302" width="5.42578125" style="51" customWidth="1"/>
    <col min="12303" max="12303" width="1.140625" style="51" customWidth="1"/>
    <col min="12304" max="12304" width="11.42578125" style="51"/>
    <col min="12305" max="12305" width="1.7109375" style="51" customWidth="1"/>
    <col min="12306" max="12306" width="11.7109375" style="51" customWidth="1"/>
    <col min="12307" max="12307" width="5.140625" style="51" customWidth="1"/>
    <col min="12308" max="12308" width="5.5703125" style="51" customWidth="1"/>
    <col min="12309" max="12309" width="2.42578125" style="51" customWidth="1"/>
    <col min="12310" max="12310" width="9" style="51" customWidth="1"/>
    <col min="12311" max="12311" width="15.85546875" style="51" customWidth="1"/>
    <col min="12312" max="12312" width="5.28515625" style="51" customWidth="1"/>
    <col min="12313" max="12313" width="6" style="51" customWidth="1"/>
    <col min="12314" max="12544" width="11.42578125" style="51"/>
    <col min="12545" max="12545" width="1.5703125" style="51" customWidth="1"/>
    <col min="12546" max="12546" width="3.28515625" style="51" customWidth="1"/>
    <col min="12547" max="12547" width="12.42578125" style="51" customWidth="1"/>
    <col min="12548" max="12548" width="10.28515625" style="51" customWidth="1"/>
    <col min="12549" max="12549" width="4.7109375" style="51" customWidth="1"/>
    <col min="12550" max="12550" width="3.140625" style="51" customWidth="1"/>
    <col min="12551" max="12551" width="13.7109375" style="51" customWidth="1"/>
    <col min="12552" max="12552" width="8.7109375" style="51" customWidth="1"/>
    <col min="12553" max="12553" width="5.7109375" style="51" customWidth="1"/>
    <col min="12554" max="12554" width="11.7109375" style="51" customWidth="1"/>
    <col min="12555" max="12555" width="2.7109375" style="51" customWidth="1"/>
    <col min="12556" max="12556" width="15.28515625" style="51" customWidth="1"/>
    <col min="12557" max="12557" width="25" style="51" customWidth="1"/>
    <col min="12558" max="12558" width="5.42578125" style="51" customWidth="1"/>
    <col min="12559" max="12559" width="1.140625" style="51" customWidth="1"/>
    <col min="12560" max="12560" width="11.42578125" style="51"/>
    <col min="12561" max="12561" width="1.7109375" style="51" customWidth="1"/>
    <col min="12562" max="12562" width="11.7109375" style="51" customWidth="1"/>
    <col min="12563" max="12563" width="5.140625" style="51" customWidth="1"/>
    <col min="12564" max="12564" width="5.5703125" style="51" customWidth="1"/>
    <col min="12565" max="12565" width="2.42578125" style="51" customWidth="1"/>
    <col min="12566" max="12566" width="9" style="51" customWidth="1"/>
    <col min="12567" max="12567" width="15.85546875" style="51" customWidth="1"/>
    <col min="12568" max="12568" width="5.28515625" style="51" customWidth="1"/>
    <col min="12569" max="12569" width="6" style="51" customWidth="1"/>
    <col min="12570" max="12800" width="11.42578125" style="51"/>
    <col min="12801" max="12801" width="1.5703125" style="51" customWidth="1"/>
    <col min="12802" max="12802" width="3.28515625" style="51" customWidth="1"/>
    <col min="12803" max="12803" width="12.42578125" style="51" customWidth="1"/>
    <col min="12804" max="12804" width="10.28515625" style="51" customWidth="1"/>
    <col min="12805" max="12805" width="4.7109375" style="51" customWidth="1"/>
    <col min="12806" max="12806" width="3.140625" style="51" customWidth="1"/>
    <col min="12807" max="12807" width="13.7109375" style="51" customWidth="1"/>
    <col min="12808" max="12808" width="8.7109375" style="51" customWidth="1"/>
    <col min="12809" max="12809" width="5.7109375" style="51" customWidth="1"/>
    <col min="12810" max="12810" width="11.7109375" style="51" customWidth="1"/>
    <col min="12811" max="12811" width="2.7109375" style="51" customWidth="1"/>
    <col min="12812" max="12812" width="15.28515625" style="51" customWidth="1"/>
    <col min="12813" max="12813" width="25" style="51" customWidth="1"/>
    <col min="12814" max="12814" width="5.42578125" style="51" customWidth="1"/>
    <col min="12815" max="12815" width="1.140625" style="51" customWidth="1"/>
    <col min="12816" max="12816" width="11.42578125" style="51"/>
    <col min="12817" max="12817" width="1.7109375" style="51" customWidth="1"/>
    <col min="12818" max="12818" width="11.7109375" style="51" customWidth="1"/>
    <col min="12819" max="12819" width="5.140625" style="51" customWidth="1"/>
    <col min="12820" max="12820" width="5.5703125" style="51" customWidth="1"/>
    <col min="12821" max="12821" width="2.42578125" style="51" customWidth="1"/>
    <col min="12822" max="12822" width="9" style="51" customWidth="1"/>
    <col min="12823" max="12823" width="15.85546875" style="51" customWidth="1"/>
    <col min="12824" max="12824" width="5.28515625" style="51" customWidth="1"/>
    <col min="12825" max="12825" width="6" style="51" customWidth="1"/>
    <col min="12826" max="13056" width="11.42578125" style="51"/>
    <col min="13057" max="13057" width="1.5703125" style="51" customWidth="1"/>
    <col min="13058" max="13058" width="3.28515625" style="51" customWidth="1"/>
    <col min="13059" max="13059" width="12.42578125" style="51" customWidth="1"/>
    <col min="13060" max="13060" width="10.28515625" style="51" customWidth="1"/>
    <col min="13061" max="13061" width="4.7109375" style="51" customWidth="1"/>
    <col min="13062" max="13062" width="3.140625" style="51" customWidth="1"/>
    <col min="13063" max="13063" width="13.7109375" style="51" customWidth="1"/>
    <col min="13064" max="13064" width="8.7109375" style="51" customWidth="1"/>
    <col min="13065" max="13065" width="5.7109375" style="51" customWidth="1"/>
    <col min="13066" max="13066" width="11.7109375" style="51" customWidth="1"/>
    <col min="13067" max="13067" width="2.7109375" style="51" customWidth="1"/>
    <col min="13068" max="13068" width="15.28515625" style="51" customWidth="1"/>
    <col min="13069" max="13069" width="25" style="51" customWidth="1"/>
    <col min="13070" max="13070" width="5.42578125" style="51" customWidth="1"/>
    <col min="13071" max="13071" width="1.140625" style="51" customWidth="1"/>
    <col min="13072" max="13072" width="11.42578125" style="51"/>
    <col min="13073" max="13073" width="1.7109375" style="51" customWidth="1"/>
    <col min="13074" max="13074" width="11.7109375" style="51" customWidth="1"/>
    <col min="13075" max="13075" width="5.140625" style="51" customWidth="1"/>
    <col min="13076" max="13076" width="5.5703125" style="51" customWidth="1"/>
    <col min="13077" max="13077" width="2.42578125" style="51" customWidth="1"/>
    <col min="13078" max="13078" width="9" style="51" customWidth="1"/>
    <col min="13079" max="13079" width="15.85546875" style="51" customWidth="1"/>
    <col min="13080" max="13080" width="5.28515625" style="51" customWidth="1"/>
    <col min="13081" max="13081" width="6" style="51" customWidth="1"/>
    <col min="13082" max="13312" width="11.42578125" style="51"/>
    <col min="13313" max="13313" width="1.5703125" style="51" customWidth="1"/>
    <col min="13314" max="13314" width="3.28515625" style="51" customWidth="1"/>
    <col min="13315" max="13315" width="12.42578125" style="51" customWidth="1"/>
    <col min="13316" max="13316" width="10.28515625" style="51" customWidth="1"/>
    <col min="13317" max="13317" width="4.7109375" style="51" customWidth="1"/>
    <col min="13318" max="13318" width="3.140625" style="51" customWidth="1"/>
    <col min="13319" max="13319" width="13.7109375" style="51" customWidth="1"/>
    <col min="13320" max="13320" width="8.7109375" style="51" customWidth="1"/>
    <col min="13321" max="13321" width="5.7109375" style="51" customWidth="1"/>
    <col min="13322" max="13322" width="11.7109375" style="51" customWidth="1"/>
    <col min="13323" max="13323" width="2.7109375" style="51" customWidth="1"/>
    <col min="13324" max="13324" width="15.28515625" style="51" customWidth="1"/>
    <col min="13325" max="13325" width="25" style="51" customWidth="1"/>
    <col min="13326" max="13326" width="5.42578125" style="51" customWidth="1"/>
    <col min="13327" max="13327" width="1.140625" style="51" customWidth="1"/>
    <col min="13328" max="13328" width="11.42578125" style="51"/>
    <col min="13329" max="13329" width="1.7109375" style="51" customWidth="1"/>
    <col min="13330" max="13330" width="11.7109375" style="51" customWidth="1"/>
    <col min="13331" max="13331" width="5.140625" style="51" customWidth="1"/>
    <col min="13332" max="13332" width="5.5703125" style="51" customWidth="1"/>
    <col min="13333" max="13333" width="2.42578125" style="51" customWidth="1"/>
    <col min="13334" max="13334" width="9" style="51" customWidth="1"/>
    <col min="13335" max="13335" width="15.85546875" style="51" customWidth="1"/>
    <col min="13336" max="13336" width="5.28515625" style="51" customWidth="1"/>
    <col min="13337" max="13337" width="6" style="51" customWidth="1"/>
    <col min="13338" max="13568" width="11.42578125" style="51"/>
    <col min="13569" max="13569" width="1.5703125" style="51" customWidth="1"/>
    <col min="13570" max="13570" width="3.28515625" style="51" customWidth="1"/>
    <col min="13571" max="13571" width="12.42578125" style="51" customWidth="1"/>
    <col min="13572" max="13572" width="10.28515625" style="51" customWidth="1"/>
    <col min="13573" max="13573" width="4.7109375" style="51" customWidth="1"/>
    <col min="13574" max="13574" width="3.140625" style="51" customWidth="1"/>
    <col min="13575" max="13575" width="13.7109375" style="51" customWidth="1"/>
    <col min="13576" max="13576" width="8.7109375" style="51" customWidth="1"/>
    <col min="13577" max="13577" width="5.7109375" style="51" customWidth="1"/>
    <col min="13578" max="13578" width="11.7109375" style="51" customWidth="1"/>
    <col min="13579" max="13579" width="2.7109375" style="51" customWidth="1"/>
    <col min="13580" max="13580" width="15.28515625" style="51" customWidth="1"/>
    <col min="13581" max="13581" width="25" style="51" customWidth="1"/>
    <col min="13582" max="13582" width="5.42578125" style="51" customWidth="1"/>
    <col min="13583" max="13583" width="1.140625" style="51" customWidth="1"/>
    <col min="13584" max="13584" width="11.42578125" style="51"/>
    <col min="13585" max="13585" width="1.7109375" style="51" customWidth="1"/>
    <col min="13586" max="13586" width="11.7109375" style="51" customWidth="1"/>
    <col min="13587" max="13587" width="5.140625" style="51" customWidth="1"/>
    <col min="13588" max="13588" width="5.5703125" style="51" customWidth="1"/>
    <col min="13589" max="13589" width="2.42578125" style="51" customWidth="1"/>
    <col min="13590" max="13590" width="9" style="51" customWidth="1"/>
    <col min="13591" max="13591" width="15.85546875" style="51" customWidth="1"/>
    <col min="13592" max="13592" width="5.28515625" style="51" customWidth="1"/>
    <col min="13593" max="13593" width="6" style="51" customWidth="1"/>
    <col min="13594" max="13824" width="11.42578125" style="51"/>
    <col min="13825" max="13825" width="1.5703125" style="51" customWidth="1"/>
    <col min="13826" max="13826" width="3.28515625" style="51" customWidth="1"/>
    <col min="13827" max="13827" width="12.42578125" style="51" customWidth="1"/>
    <col min="13828" max="13828" width="10.28515625" style="51" customWidth="1"/>
    <col min="13829" max="13829" width="4.7109375" style="51" customWidth="1"/>
    <col min="13830" max="13830" width="3.140625" style="51" customWidth="1"/>
    <col min="13831" max="13831" width="13.7109375" style="51" customWidth="1"/>
    <col min="13832" max="13832" width="8.7109375" style="51" customWidth="1"/>
    <col min="13833" max="13833" width="5.7109375" style="51" customWidth="1"/>
    <col min="13834" max="13834" width="11.7109375" style="51" customWidth="1"/>
    <col min="13835" max="13835" width="2.7109375" style="51" customWidth="1"/>
    <col min="13836" max="13836" width="15.28515625" style="51" customWidth="1"/>
    <col min="13837" max="13837" width="25" style="51" customWidth="1"/>
    <col min="13838" max="13838" width="5.42578125" style="51" customWidth="1"/>
    <col min="13839" max="13839" width="1.140625" style="51" customWidth="1"/>
    <col min="13840" max="13840" width="11.42578125" style="51"/>
    <col min="13841" max="13841" width="1.7109375" style="51" customWidth="1"/>
    <col min="13842" max="13842" width="11.7109375" style="51" customWidth="1"/>
    <col min="13843" max="13843" width="5.140625" style="51" customWidth="1"/>
    <col min="13844" max="13844" width="5.5703125" style="51" customWidth="1"/>
    <col min="13845" max="13845" width="2.42578125" style="51" customWidth="1"/>
    <col min="13846" max="13846" width="9" style="51" customWidth="1"/>
    <col min="13847" max="13847" width="15.85546875" style="51" customWidth="1"/>
    <col min="13848" max="13848" width="5.28515625" style="51" customWidth="1"/>
    <col min="13849" max="13849" width="6" style="51" customWidth="1"/>
    <col min="13850" max="14080" width="11.42578125" style="51"/>
    <col min="14081" max="14081" width="1.5703125" style="51" customWidth="1"/>
    <col min="14082" max="14082" width="3.28515625" style="51" customWidth="1"/>
    <col min="14083" max="14083" width="12.42578125" style="51" customWidth="1"/>
    <col min="14084" max="14084" width="10.28515625" style="51" customWidth="1"/>
    <col min="14085" max="14085" width="4.7109375" style="51" customWidth="1"/>
    <col min="14086" max="14086" width="3.140625" style="51" customWidth="1"/>
    <col min="14087" max="14087" width="13.7109375" style="51" customWidth="1"/>
    <col min="14088" max="14088" width="8.7109375" style="51" customWidth="1"/>
    <col min="14089" max="14089" width="5.7109375" style="51" customWidth="1"/>
    <col min="14090" max="14090" width="11.7109375" style="51" customWidth="1"/>
    <col min="14091" max="14091" width="2.7109375" style="51" customWidth="1"/>
    <col min="14092" max="14092" width="15.28515625" style="51" customWidth="1"/>
    <col min="14093" max="14093" width="25" style="51" customWidth="1"/>
    <col min="14094" max="14094" width="5.42578125" style="51" customWidth="1"/>
    <col min="14095" max="14095" width="1.140625" style="51" customWidth="1"/>
    <col min="14096" max="14096" width="11.42578125" style="51"/>
    <col min="14097" max="14097" width="1.7109375" style="51" customWidth="1"/>
    <col min="14098" max="14098" width="11.7109375" style="51" customWidth="1"/>
    <col min="14099" max="14099" width="5.140625" style="51" customWidth="1"/>
    <col min="14100" max="14100" width="5.5703125" style="51" customWidth="1"/>
    <col min="14101" max="14101" width="2.42578125" style="51" customWidth="1"/>
    <col min="14102" max="14102" width="9" style="51" customWidth="1"/>
    <col min="14103" max="14103" width="15.85546875" style="51" customWidth="1"/>
    <col min="14104" max="14104" width="5.28515625" style="51" customWidth="1"/>
    <col min="14105" max="14105" width="6" style="51" customWidth="1"/>
    <col min="14106" max="14336" width="11.42578125" style="51"/>
    <col min="14337" max="14337" width="1.5703125" style="51" customWidth="1"/>
    <col min="14338" max="14338" width="3.28515625" style="51" customWidth="1"/>
    <col min="14339" max="14339" width="12.42578125" style="51" customWidth="1"/>
    <col min="14340" max="14340" width="10.28515625" style="51" customWidth="1"/>
    <col min="14341" max="14341" width="4.7109375" style="51" customWidth="1"/>
    <col min="14342" max="14342" width="3.140625" style="51" customWidth="1"/>
    <col min="14343" max="14343" width="13.7109375" style="51" customWidth="1"/>
    <col min="14344" max="14344" width="8.7109375" style="51" customWidth="1"/>
    <col min="14345" max="14345" width="5.7109375" style="51" customWidth="1"/>
    <col min="14346" max="14346" width="11.7109375" style="51" customWidth="1"/>
    <col min="14347" max="14347" width="2.7109375" style="51" customWidth="1"/>
    <col min="14348" max="14348" width="15.28515625" style="51" customWidth="1"/>
    <col min="14349" max="14349" width="25" style="51" customWidth="1"/>
    <col min="14350" max="14350" width="5.42578125" style="51" customWidth="1"/>
    <col min="14351" max="14351" width="1.140625" style="51" customWidth="1"/>
    <col min="14352" max="14352" width="11.42578125" style="51"/>
    <col min="14353" max="14353" width="1.7109375" style="51" customWidth="1"/>
    <col min="14354" max="14354" width="11.7109375" style="51" customWidth="1"/>
    <col min="14355" max="14355" width="5.140625" style="51" customWidth="1"/>
    <col min="14356" max="14356" width="5.5703125" style="51" customWidth="1"/>
    <col min="14357" max="14357" width="2.42578125" style="51" customWidth="1"/>
    <col min="14358" max="14358" width="9" style="51" customWidth="1"/>
    <col min="14359" max="14359" width="15.85546875" style="51" customWidth="1"/>
    <col min="14360" max="14360" width="5.28515625" style="51" customWidth="1"/>
    <col min="14361" max="14361" width="6" style="51" customWidth="1"/>
    <col min="14362" max="14592" width="11.42578125" style="51"/>
    <col min="14593" max="14593" width="1.5703125" style="51" customWidth="1"/>
    <col min="14594" max="14594" width="3.28515625" style="51" customWidth="1"/>
    <col min="14595" max="14595" width="12.42578125" style="51" customWidth="1"/>
    <col min="14596" max="14596" width="10.28515625" style="51" customWidth="1"/>
    <col min="14597" max="14597" width="4.7109375" style="51" customWidth="1"/>
    <col min="14598" max="14598" width="3.140625" style="51" customWidth="1"/>
    <col min="14599" max="14599" width="13.7109375" style="51" customWidth="1"/>
    <col min="14600" max="14600" width="8.7109375" style="51" customWidth="1"/>
    <col min="14601" max="14601" width="5.7109375" style="51" customWidth="1"/>
    <col min="14602" max="14602" width="11.7109375" style="51" customWidth="1"/>
    <col min="14603" max="14603" width="2.7109375" style="51" customWidth="1"/>
    <col min="14604" max="14604" width="15.28515625" style="51" customWidth="1"/>
    <col min="14605" max="14605" width="25" style="51" customWidth="1"/>
    <col min="14606" max="14606" width="5.42578125" style="51" customWidth="1"/>
    <col min="14607" max="14607" width="1.140625" style="51" customWidth="1"/>
    <col min="14608" max="14608" width="11.42578125" style="51"/>
    <col min="14609" max="14609" width="1.7109375" style="51" customWidth="1"/>
    <col min="14610" max="14610" width="11.7109375" style="51" customWidth="1"/>
    <col min="14611" max="14611" width="5.140625" style="51" customWidth="1"/>
    <col min="14612" max="14612" width="5.5703125" style="51" customWidth="1"/>
    <col min="14613" max="14613" width="2.42578125" style="51" customWidth="1"/>
    <col min="14614" max="14614" width="9" style="51" customWidth="1"/>
    <col min="14615" max="14615" width="15.85546875" style="51" customWidth="1"/>
    <col min="14616" max="14616" width="5.28515625" style="51" customWidth="1"/>
    <col min="14617" max="14617" width="6" style="51" customWidth="1"/>
    <col min="14618" max="14848" width="11.42578125" style="51"/>
    <col min="14849" max="14849" width="1.5703125" style="51" customWidth="1"/>
    <col min="14850" max="14850" width="3.28515625" style="51" customWidth="1"/>
    <col min="14851" max="14851" width="12.42578125" style="51" customWidth="1"/>
    <col min="14852" max="14852" width="10.28515625" style="51" customWidth="1"/>
    <col min="14853" max="14853" width="4.7109375" style="51" customWidth="1"/>
    <col min="14854" max="14854" width="3.140625" style="51" customWidth="1"/>
    <col min="14855" max="14855" width="13.7109375" style="51" customWidth="1"/>
    <col min="14856" max="14856" width="8.7109375" style="51" customWidth="1"/>
    <col min="14857" max="14857" width="5.7109375" style="51" customWidth="1"/>
    <col min="14858" max="14858" width="11.7109375" style="51" customWidth="1"/>
    <col min="14859" max="14859" width="2.7109375" style="51" customWidth="1"/>
    <col min="14860" max="14860" width="15.28515625" style="51" customWidth="1"/>
    <col min="14861" max="14861" width="25" style="51" customWidth="1"/>
    <col min="14862" max="14862" width="5.42578125" style="51" customWidth="1"/>
    <col min="14863" max="14863" width="1.140625" style="51" customWidth="1"/>
    <col min="14864" max="14864" width="11.42578125" style="51"/>
    <col min="14865" max="14865" width="1.7109375" style="51" customWidth="1"/>
    <col min="14866" max="14866" width="11.7109375" style="51" customWidth="1"/>
    <col min="14867" max="14867" width="5.140625" style="51" customWidth="1"/>
    <col min="14868" max="14868" width="5.5703125" style="51" customWidth="1"/>
    <col min="14869" max="14869" width="2.42578125" style="51" customWidth="1"/>
    <col min="14870" max="14870" width="9" style="51" customWidth="1"/>
    <col min="14871" max="14871" width="15.85546875" style="51" customWidth="1"/>
    <col min="14872" max="14872" width="5.28515625" style="51" customWidth="1"/>
    <col min="14873" max="14873" width="6" style="51" customWidth="1"/>
    <col min="14874" max="15104" width="11.42578125" style="51"/>
    <col min="15105" max="15105" width="1.5703125" style="51" customWidth="1"/>
    <col min="15106" max="15106" width="3.28515625" style="51" customWidth="1"/>
    <col min="15107" max="15107" width="12.42578125" style="51" customWidth="1"/>
    <col min="15108" max="15108" width="10.28515625" style="51" customWidth="1"/>
    <col min="15109" max="15109" width="4.7109375" style="51" customWidth="1"/>
    <col min="15110" max="15110" width="3.140625" style="51" customWidth="1"/>
    <col min="15111" max="15111" width="13.7109375" style="51" customWidth="1"/>
    <col min="15112" max="15112" width="8.7109375" style="51" customWidth="1"/>
    <col min="15113" max="15113" width="5.7109375" style="51" customWidth="1"/>
    <col min="15114" max="15114" width="11.7109375" style="51" customWidth="1"/>
    <col min="15115" max="15115" width="2.7109375" style="51" customWidth="1"/>
    <col min="15116" max="15116" width="15.28515625" style="51" customWidth="1"/>
    <col min="15117" max="15117" width="25" style="51" customWidth="1"/>
    <col min="15118" max="15118" width="5.42578125" style="51" customWidth="1"/>
    <col min="15119" max="15119" width="1.140625" style="51" customWidth="1"/>
    <col min="15120" max="15120" width="11.42578125" style="51"/>
    <col min="15121" max="15121" width="1.7109375" style="51" customWidth="1"/>
    <col min="15122" max="15122" width="11.7109375" style="51" customWidth="1"/>
    <col min="15123" max="15123" width="5.140625" style="51" customWidth="1"/>
    <col min="15124" max="15124" width="5.5703125" style="51" customWidth="1"/>
    <col min="15125" max="15125" width="2.42578125" style="51" customWidth="1"/>
    <col min="15126" max="15126" width="9" style="51" customWidth="1"/>
    <col min="15127" max="15127" width="15.85546875" style="51" customWidth="1"/>
    <col min="15128" max="15128" width="5.28515625" style="51" customWidth="1"/>
    <col min="15129" max="15129" width="6" style="51" customWidth="1"/>
    <col min="15130" max="15360" width="11.42578125" style="51"/>
    <col min="15361" max="15361" width="1.5703125" style="51" customWidth="1"/>
    <col min="15362" max="15362" width="3.28515625" style="51" customWidth="1"/>
    <col min="15363" max="15363" width="12.42578125" style="51" customWidth="1"/>
    <col min="15364" max="15364" width="10.28515625" style="51" customWidth="1"/>
    <col min="15365" max="15365" width="4.7109375" style="51" customWidth="1"/>
    <col min="15366" max="15366" width="3.140625" style="51" customWidth="1"/>
    <col min="15367" max="15367" width="13.7109375" style="51" customWidth="1"/>
    <col min="15368" max="15368" width="8.7109375" style="51" customWidth="1"/>
    <col min="15369" max="15369" width="5.7109375" style="51" customWidth="1"/>
    <col min="15370" max="15370" width="11.7109375" style="51" customWidth="1"/>
    <col min="15371" max="15371" width="2.7109375" style="51" customWidth="1"/>
    <col min="15372" max="15372" width="15.28515625" style="51" customWidth="1"/>
    <col min="15373" max="15373" width="25" style="51" customWidth="1"/>
    <col min="15374" max="15374" width="5.42578125" style="51" customWidth="1"/>
    <col min="15375" max="15375" width="1.140625" style="51" customWidth="1"/>
    <col min="15376" max="15376" width="11.42578125" style="51"/>
    <col min="15377" max="15377" width="1.7109375" style="51" customWidth="1"/>
    <col min="15378" max="15378" width="11.7109375" style="51" customWidth="1"/>
    <col min="15379" max="15379" width="5.140625" style="51" customWidth="1"/>
    <col min="15380" max="15380" width="5.5703125" style="51" customWidth="1"/>
    <col min="15381" max="15381" width="2.42578125" style="51" customWidth="1"/>
    <col min="15382" max="15382" width="9" style="51" customWidth="1"/>
    <col min="15383" max="15383" width="15.85546875" style="51" customWidth="1"/>
    <col min="15384" max="15384" width="5.28515625" style="51" customWidth="1"/>
    <col min="15385" max="15385" width="6" style="51" customWidth="1"/>
    <col min="15386" max="15616" width="11.42578125" style="51"/>
    <col min="15617" max="15617" width="1.5703125" style="51" customWidth="1"/>
    <col min="15618" max="15618" width="3.28515625" style="51" customWidth="1"/>
    <col min="15619" max="15619" width="12.42578125" style="51" customWidth="1"/>
    <col min="15620" max="15620" width="10.28515625" style="51" customWidth="1"/>
    <col min="15621" max="15621" width="4.7109375" style="51" customWidth="1"/>
    <col min="15622" max="15622" width="3.140625" style="51" customWidth="1"/>
    <col min="15623" max="15623" width="13.7109375" style="51" customWidth="1"/>
    <col min="15624" max="15624" width="8.7109375" style="51" customWidth="1"/>
    <col min="15625" max="15625" width="5.7109375" style="51" customWidth="1"/>
    <col min="15626" max="15626" width="11.7109375" style="51" customWidth="1"/>
    <col min="15627" max="15627" width="2.7109375" style="51" customWidth="1"/>
    <col min="15628" max="15628" width="15.28515625" style="51" customWidth="1"/>
    <col min="15629" max="15629" width="25" style="51" customWidth="1"/>
    <col min="15630" max="15630" width="5.42578125" style="51" customWidth="1"/>
    <col min="15631" max="15631" width="1.140625" style="51" customWidth="1"/>
    <col min="15632" max="15632" width="11.42578125" style="51"/>
    <col min="15633" max="15633" width="1.7109375" style="51" customWidth="1"/>
    <col min="15634" max="15634" width="11.7109375" style="51" customWidth="1"/>
    <col min="15635" max="15635" width="5.140625" style="51" customWidth="1"/>
    <col min="15636" max="15636" width="5.5703125" style="51" customWidth="1"/>
    <col min="15637" max="15637" width="2.42578125" style="51" customWidth="1"/>
    <col min="15638" max="15638" width="9" style="51" customWidth="1"/>
    <col min="15639" max="15639" width="15.85546875" style="51" customWidth="1"/>
    <col min="15640" max="15640" width="5.28515625" style="51" customWidth="1"/>
    <col min="15641" max="15641" width="6" style="51" customWidth="1"/>
    <col min="15642" max="15872" width="11.42578125" style="51"/>
    <col min="15873" max="15873" width="1.5703125" style="51" customWidth="1"/>
    <col min="15874" max="15874" width="3.28515625" style="51" customWidth="1"/>
    <col min="15875" max="15875" width="12.42578125" style="51" customWidth="1"/>
    <col min="15876" max="15876" width="10.28515625" style="51" customWidth="1"/>
    <col min="15877" max="15877" width="4.7109375" style="51" customWidth="1"/>
    <col min="15878" max="15878" width="3.140625" style="51" customWidth="1"/>
    <col min="15879" max="15879" width="13.7109375" style="51" customWidth="1"/>
    <col min="15880" max="15880" width="8.7109375" style="51" customWidth="1"/>
    <col min="15881" max="15881" width="5.7109375" style="51" customWidth="1"/>
    <col min="15882" max="15882" width="11.7109375" style="51" customWidth="1"/>
    <col min="15883" max="15883" width="2.7109375" style="51" customWidth="1"/>
    <col min="15884" max="15884" width="15.28515625" style="51" customWidth="1"/>
    <col min="15885" max="15885" width="25" style="51" customWidth="1"/>
    <col min="15886" max="15886" width="5.42578125" style="51" customWidth="1"/>
    <col min="15887" max="15887" width="1.140625" style="51" customWidth="1"/>
    <col min="15888" max="15888" width="11.42578125" style="51"/>
    <col min="15889" max="15889" width="1.7109375" style="51" customWidth="1"/>
    <col min="15890" max="15890" width="11.7109375" style="51" customWidth="1"/>
    <col min="15891" max="15891" width="5.140625" style="51" customWidth="1"/>
    <col min="15892" max="15892" width="5.5703125" style="51" customWidth="1"/>
    <col min="15893" max="15893" width="2.42578125" style="51" customWidth="1"/>
    <col min="15894" max="15894" width="9" style="51" customWidth="1"/>
    <col min="15895" max="15895" width="15.85546875" style="51" customWidth="1"/>
    <col min="15896" max="15896" width="5.28515625" style="51" customWidth="1"/>
    <col min="15897" max="15897" width="6" style="51" customWidth="1"/>
    <col min="15898" max="16128" width="11.42578125" style="51"/>
    <col min="16129" max="16129" width="1.5703125" style="51" customWidth="1"/>
    <col min="16130" max="16130" width="3.28515625" style="51" customWidth="1"/>
    <col min="16131" max="16131" width="12.42578125" style="51" customWidth="1"/>
    <col min="16132" max="16132" width="10.28515625" style="51" customWidth="1"/>
    <col min="16133" max="16133" width="4.7109375" style="51" customWidth="1"/>
    <col min="16134" max="16134" width="3.140625" style="51" customWidth="1"/>
    <col min="16135" max="16135" width="13.7109375" style="51" customWidth="1"/>
    <col min="16136" max="16136" width="8.7109375" style="51" customWidth="1"/>
    <col min="16137" max="16137" width="5.7109375" style="51" customWidth="1"/>
    <col min="16138" max="16138" width="11.7109375" style="51" customWidth="1"/>
    <col min="16139" max="16139" width="2.7109375" style="51" customWidth="1"/>
    <col min="16140" max="16140" width="15.28515625" style="51" customWidth="1"/>
    <col min="16141" max="16141" width="25" style="51" customWidth="1"/>
    <col min="16142" max="16142" width="5.42578125" style="51" customWidth="1"/>
    <col min="16143" max="16143" width="1.140625" style="51" customWidth="1"/>
    <col min="16144" max="16144" width="11.42578125" style="51"/>
    <col min="16145" max="16145" width="1.7109375" style="51" customWidth="1"/>
    <col min="16146" max="16146" width="11.7109375" style="51" customWidth="1"/>
    <col min="16147" max="16147" width="5.140625" style="51" customWidth="1"/>
    <col min="16148" max="16148" width="5.5703125" style="51" customWidth="1"/>
    <col min="16149" max="16149" width="2.42578125" style="51" customWidth="1"/>
    <col min="16150" max="16150" width="9" style="51" customWidth="1"/>
    <col min="16151" max="16151" width="15.85546875" style="51" customWidth="1"/>
    <col min="16152" max="16152" width="5.28515625" style="51" customWidth="1"/>
    <col min="16153" max="16153" width="6" style="51" customWidth="1"/>
    <col min="16154" max="16384" width="11.42578125" style="51"/>
  </cols>
  <sheetData>
    <row r="1" spans="1:20" s="3" customFormat="1" ht="55.5" customHeight="1">
      <c r="A1" s="242" t="str">
        <f>'allg. Projektangaben '!A6</f>
        <v>Antragsteller:</v>
      </c>
      <c r="B1" s="242"/>
      <c r="C1" s="242"/>
      <c r="D1" s="242"/>
      <c r="E1" s="243">
        <f>'allg. Projektangaben '!B6</f>
        <v>0</v>
      </c>
      <c r="F1" s="243"/>
      <c r="G1" s="243"/>
      <c r="H1" s="243"/>
      <c r="I1" s="243"/>
      <c r="J1" s="305"/>
      <c r="K1" s="305"/>
      <c r="L1" s="305"/>
      <c r="M1" s="305"/>
      <c r="N1" s="305"/>
      <c r="O1" s="305"/>
      <c r="P1" s="305"/>
      <c r="Q1" s="305"/>
      <c r="R1" s="4"/>
      <c r="S1" s="4"/>
      <c r="T1" s="4"/>
    </row>
    <row r="2" spans="1:20" s="3" customFormat="1" ht="55.5" customHeight="1">
      <c r="A2" s="242" t="str">
        <f>'allg. Projektangaben '!A7</f>
        <v>Titel des Vorhabens:</v>
      </c>
      <c r="B2" s="242"/>
      <c r="C2" s="242"/>
      <c r="D2" s="242"/>
      <c r="E2" s="243">
        <f>'allg. Projektangaben '!B7</f>
        <v>0</v>
      </c>
      <c r="F2" s="243"/>
      <c r="G2" s="243"/>
      <c r="H2" s="243"/>
      <c r="I2" s="243"/>
      <c r="J2" s="305"/>
      <c r="K2" s="305"/>
      <c r="L2" s="305"/>
      <c r="M2" s="305"/>
      <c r="N2" s="305"/>
      <c r="O2" s="305"/>
      <c r="P2" s="305"/>
      <c r="Q2" s="305"/>
      <c r="T2" s="4"/>
    </row>
    <row r="4" spans="1:20" ht="28.5" customHeight="1">
      <c r="D4" s="241" t="s">
        <v>70</v>
      </c>
      <c r="E4" s="306"/>
      <c r="F4" s="307"/>
      <c r="G4" s="307"/>
      <c r="H4" s="307"/>
      <c r="I4" s="307"/>
      <c r="J4" s="307"/>
      <c r="K4" s="244"/>
      <c r="L4" s="244"/>
      <c r="M4" s="244"/>
    </row>
    <row r="5" spans="1:20" ht="28.5" customHeight="1">
      <c r="D5" s="247" t="s">
        <v>76</v>
      </c>
      <c r="E5" s="247"/>
      <c r="F5" s="247"/>
      <c r="G5" s="247"/>
      <c r="H5" s="247"/>
      <c r="I5" s="247"/>
      <c r="J5" s="247"/>
      <c r="K5" s="247"/>
      <c r="L5" s="247"/>
      <c r="M5" s="247"/>
    </row>
    <row r="7" spans="1:20" s="124" customFormat="1" ht="30">
      <c r="B7" s="355" t="s">
        <v>68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</row>
    <row r="8" spans="1:20" s="124" customFormat="1" ht="9.75" customHeight="1" thickBot="1">
      <c r="Q8" s="125"/>
    </row>
    <row r="9" spans="1:20" s="124" customFormat="1" ht="6" customHeight="1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8"/>
    </row>
    <row r="10" spans="1:20" s="124" customFormat="1" ht="19.5" customHeight="1">
      <c r="A10" s="129"/>
      <c r="B10" s="417" t="s">
        <v>37</v>
      </c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9"/>
      <c r="N10" s="419"/>
      <c r="O10" s="419"/>
      <c r="P10" s="419"/>
      <c r="Q10" s="130"/>
    </row>
    <row r="11" spans="1:20" s="124" customFormat="1" ht="19.5" customHeight="1">
      <c r="A11" s="129"/>
      <c r="B11" s="417" t="s">
        <v>31</v>
      </c>
      <c r="C11" s="417"/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9"/>
      <c r="P11" s="419"/>
      <c r="Q11" s="130"/>
    </row>
    <row r="12" spans="1:20" s="124" customFormat="1" ht="8.25" customHeight="1" thickBot="1">
      <c r="A12" s="129"/>
      <c r="B12" s="224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25"/>
      <c r="P12" s="125"/>
      <c r="Q12" s="130"/>
    </row>
    <row r="13" spans="1:20" s="124" customFormat="1" ht="18" customHeight="1" thickBot="1">
      <c r="A13" s="129"/>
      <c r="B13" s="224"/>
      <c r="C13" s="125"/>
      <c r="D13" s="125"/>
      <c r="E13" s="132"/>
      <c r="F13" s="132"/>
      <c r="G13" s="420" t="s">
        <v>35</v>
      </c>
      <c r="H13" s="421"/>
      <c r="I13" s="422"/>
      <c r="J13" s="133">
        <f>IF(AND(OR(I18="x",I17="x"),I25="x"),50,IF(AND(OR(N18="x",N19="x",N20="x"),I19="x",I25="x"),15,IF(AND(I17="x",I22="x"),MIN(70+IF(N18="x",15)+IF(N19="x",15)+IF(N20="x",15)+IF(N21="x",15)+IF(N22="x",15),70),IF(AND(I18="x",I22="x"),MIN(60+IF(N18="x",15)+IF(N19="x",15)+IF(N20="x",15)+IF(N21="x",15)+IF(N22="x",15),70),IF(AND(I17="x",I23="x"),MIN(45+IF(N18="x",15)+IF(N19="x",15)+IF(N20="x",15)+IF(N21="x",15)+IF(N22="x",0),60),IF(AND(I18="x",I23="x"),MIN(35+IF(N18="x",15)+IF(N19="x",15)+IF(N20="x",15)+IF(N21="x",15)+IF(N22="x",0),50),IF(AND(OR(N18="x",N19="x",N20="x"),I19="x",I22="x"),MIN(50+IF(N18="x",15)+IF(N19="x",15)+IF(N20="x",15),65),IF(AND(OR(N18="x",N19="x",N20="x"),I19="x",I23="x"),MIN(25+IF(N18="x",15)+IF(N19="x",15)+IF(N20="x",15),40),IF(AND(OR(I22="x",I23="x"),N25="x",I20="x"),100,0)))))))))</f>
        <v>0</v>
      </c>
      <c r="K13" s="134" t="s">
        <v>24</v>
      </c>
      <c r="L13" s="135" t="s">
        <v>124</v>
      </c>
      <c r="M13" s="131"/>
      <c r="N13" s="131"/>
      <c r="O13" s="125"/>
      <c r="P13" s="125"/>
      <c r="Q13" s="130"/>
    </row>
    <row r="14" spans="1:20" s="124" customFormat="1" ht="6" customHeight="1" thickBot="1">
      <c r="A14" s="129"/>
      <c r="B14" s="224"/>
      <c r="C14" s="136"/>
      <c r="D14" s="137"/>
      <c r="E14" s="132"/>
      <c r="F14" s="132"/>
      <c r="G14" s="225"/>
      <c r="H14" s="226"/>
      <c r="I14" s="226"/>
      <c r="J14" s="138"/>
      <c r="K14" s="134"/>
      <c r="L14" s="139"/>
      <c r="M14" s="131"/>
      <c r="N14" s="131"/>
      <c r="O14" s="125"/>
      <c r="P14" s="125"/>
      <c r="Q14" s="130"/>
    </row>
    <row r="15" spans="1:20" s="124" customFormat="1" ht="18" customHeight="1" thickBot="1">
      <c r="A15" s="129"/>
      <c r="B15" s="224"/>
      <c r="C15" s="125"/>
      <c r="D15" s="426"/>
      <c r="E15" s="427"/>
      <c r="F15" s="427"/>
      <c r="G15" s="420" t="s">
        <v>35</v>
      </c>
      <c r="H15" s="421"/>
      <c r="I15" s="422"/>
      <c r="J15" s="133">
        <f>IF(I25="x",0,IF(AND(OR(I18="x",I17="x",I22="x",I23="x"),I24="x"),50,0))</f>
        <v>0</v>
      </c>
      <c r="K15" s="134" t="s">
        <v>24</v>
      </c>
      <c r="L15" s="135" t="s">
        <v>125</v>
      </c>
      <c r="M15" s="131"/>
      <c r="N15" s="131"/>
      <c r="O15" s="125"/>
      <c r="P15" s="125"/>
      <c r="Q15" s="130"/>
    </row>
    <row r="16" spans="1:20" s="124" customFormat="1" ht="9" customHeight="1" thickBot="1">
      <c r="A16" s="129"/>
      <c r="B16" s="125"/>
      <c r="C16" s="125"/>
      <c r="D16" s="125"/>
      <c r="E16" s="125"/>
      <c r="F16" s="125"/>
      <c r="G16" s="125"/>
      <c r="H16" s="125"/>
      <c r="I16" s="125"/>
      <c r="J16" s="140"/>
      <c r="K16" s="140"/>
      <c r="L16" s="125"/>
      <c r="M16" s="125"/>
      <c r="N16" s="125"/>
      <c r="O16" s="125"/>
      <c r="P16" s="125"/>
      <c r="Q16" s="130"/>
    </row>
    <row r="17" spans="1:17" s="124" customFormat="1" ht="66.75" customHeight="1">
      <c r="A17" s="129"/>
      <c r="B17" s="125"/>
      <c r="C17" s="372" t="s">
        <v>128</v>
      </c>
      <c r="D17" s="373"/>
      <c r="E17" s="125"/>
      <c r="F17" s="378" t="s">
        <v>49</v>
      </c>
      <c r="G17" s="379"/>
      <c r="H17" s="141" t="s">
        <v>50</v>
      </c>
      <c r="I17" s="176"/>
      <c r="J17" s="140"/>
      <c r="K17" s="140"/>
      <c r="L17" s="392" t="s">
        <v>126</v>
      </c>
      <c r="M17" s="393"/>
      <c r="N17" s="394"/>
      <c r="O17" s="125"/>
      <c r="P17" s="125"/>
      <c r="Q17" s="130"/>
    </row>
    <row r="18" spans="1:17" s="124" customFormat="1" ht="36.75" customHeight="1">
      <c r="A18" s="129"/>
      <c r="B18" s="125"/>
      <c r="C18" s="374"/>
      <c r="D18" s="375"/>
      <c r="E18" s="142"/>
      <c r="F18" s="380"/>
      <c r="G18" s="381"/>
      <c r="H18" s="141" t="s">
        <v>52</v>
      </c>
      <c r="I18" s="176"/>
      <c r="J18" s="143"/>
      <c r="K18" s="143"/>
      <c r="L18" s="370" t="s">
        <v>69</v>
      </c>
      <c r="M18" s="144" t="s">
        <v>51</v>
      </c>
      <c r="N18" s="177"/>
      <c r="O18" s="125"/>
      <c r="P18" s="125"/>
      <c r="Q18" s="130"/>
    </row>
    <row r="19" spans="1:17" s="124" customFormat="1" ht="36.75" customHeight="1">
      <c r="A19" s="129"/>
      <c r="B19" s="125"/>
      <c r="C19" s="374"/>
      <c r="D19" s="375"/>
      <c r="E19" s="142"/>
      <c r="F19" s="382"/>
      <c r="G19" s="383"/>
      <c r="H19" s="141" t="s">
        <v>54</v>
      </c>
      <c r="I19" s="176"/>
      <c r="J19" s="143"/>
      <c r="K19" s="143"/>
      <c r="L19" s="371"/>
      <c r="M19" s="144" t="s">
        <v>53</v>
      </c>
      <c r="N19" s="177"/>
      <c r="O19" s="125"/>
      <c r="P19" s="125"/>
      <c r="Q19" s="130"/>
    </row>
    <row r="20" spans="1:17" s="124" customFormat="1" ht="50.25" customHeight="1">
      <c r="A20" s="129"/>
      <c r="B20" s="125"/>
      <c r="C20" s="376"/>
      <c r="D20" s="377"/>
      <c r="E20" s="224"/>
      <c r="F20" s="384" t="s">
        <v>56</v>
      </c>
      <c r="G20" s="385"/>
      <c r="H20" s="386"/>
      <c r="I20" s="176"/>
      <c r="J20" s="143"/>
      <c r="K20" s="143"/>
      <c r="L20" s="371"/>
      <c r="M20" s="144" t="s">
        <v>55</v>
      </c>
      <c r="N20" s="177"/>
      <c r="O20" s="125"/>
      <c r="P20" s="125"/>
      <c r="Q20" s="130"/>
    </row>
    <row r="21" spans="1:17" s="124" customFormat="1" ht="48.75" customHeight="1">
      <c r="A21" s="129"/>
      <c r="B21" s="125"/>
      <c r="C21" s="423" t="s">
        <v>72</v>
      </c>
      <c r="D21" s="424"/>
      <c r="E21" s="424"/>
      <c r="F21" s="424"/>
      <c r="G21" s="424"/>
      <c r="H21" s="424"/>
      <c r="I21" s="425"/>
      <c r="J21" s="143"/>
      <c r="K21" s="143"/>
      <c r="L21" s="371"/>
      <c r="M21" s="144" t="s">
        <v>57</v>
      </c>
      <c r="N21" s="177"/>
      <c r="O21" s="125"/>
      <c r="P21" s="125"/>
      <c r="Q21" s="130"/>
    </row>
    <row r="22" spans="1:17" s="124" customFormat="1" ht="54" customHeight="1" thickBot="1">
      <c r="A22" s="129"/>
      <c r="B22" s="125"/>
      <c r="C22" s="389" t="s">
        <v>133</v>
      </c>
      <c r="D22" s="390"/>
      <c r="E22" s="391"/>
      <c r="F22" s="145"/>
      <c r="G22" s="363" t="s">
        <v>74</v>
      </c>
      <c r="H22" s="364">
        <f>IF($I$17="x",0.7,IF($I$18="x",0.6,IF($I$19="x",0.5,IF($I$20="x",0.5,0))))</f>
        <v>0</v>
      </c>
      <c r="I22" s="176"/>
      <c r="J22" s="146"/>
      <c r="K22" s="146"/>
      <c r="L22" s="147" t="s">
        <v>58</v>
      </c>
      <c r="M22" s="148" t="s">
        <v>59</v>
      </c>
      <c r="N22" s="229"/>
      <c r="O22" s="125"/>
      <c r="P22" s="125"/>
      <c r="Q22" s="130"/>
    </row>
    <row r="23" spans="1:17" s="124" customFormat="1" ht="58.5" customHeight="1" thickBot="1">
      <c r="A23" s="129"/>
      <c r="B23" s="125"/>
      <c r="C23" s="389" t="s">
        <v>134</v>
      </c>
      <c r="D23" s="390"/>
      <c r="E23" s="391"/>
      <c r="F23" s="145"/>
      <c r="G23" s="363" t="s">
        <v>75</v>
      </c>
      <c r="H23" s="364">
        <f>IF($I$17="x",0.45,IF($I$18="x",0.35,IF($I$19="x",0.25,IF($I$20="x",0.25,0))))</f>
        <v>0</v>
      </c>
      <c r="I23" s="176"/>
      <c r="J23" s="140"/>
      <c r="K23" s="140"/>
      <c r="L23" s="125"/>
      <c r="M23" s="125"/>
      <c r="N23" s="125"/>
      <c r="O23" s="125"/>
      <c r="P23" s="125"/>
      <c r="Q23" s="130"/>
    </row>
    <row r="24" spans="1:17" s="124" customFormat="1" ht="65.25" customHeight="1">
      <c r="A24" s="129"/>
      <c r="B24" s="125"/>
      <c r="C24" s="389" t="s">
        <v>123</v>
      </c>
      <c r="D24" s="390"/>
      <c r="E24" s="391"/>
      <c r="F24" s="145"/>
      <c r="G24" s="363" t="s">
        <v>60</v>
      </c>
      <c r="H24" s="364">
        <f>IF($I$17="x",0.45,IF($I$18="x",0.35,IF($I$19="x",0.25,IF($I$20="x",0.25,0))))</f>
        <v>0</v>
      </c>
      <c r="I24" s="176"/>
      <c r="J24" s="140"/>
      <c r="K24" s="140"/>
      <c r="L24" s="392" t="s">
        <v>127</v>
      </c>
      <c r="M24" s="393"/>
      <c r="N24" s="394"/>
      <c r="O24" s="125"/>
      <c r="Q24" s="130"/>
    </row>
    <row r="25" spans="1:17" s="124" customFormat="1" ht="53.25" customHeight="1" thickBot="1">
      <c r="A25" s="129"/>
      <c r="B25" s="125"/>
      <c r="C25" s="389" t="s">
        <v>122</v>
      </c>
      <c r="D25" s="390"/>
      <c r="E25" s="391"/>
      <c r="F25" s="145"/>
      <c r="G25" s="363" t="s">
        <v>66</v>
      </c>
      <c r="H25" s="364">
        <f>IF($I$17="x",0.45,IF($I$18="x",0.35,IF($I$19="x",0.25,IF($I$20="x",0.25,0))))</f>
        <v>0</v>
      </c>
      <c r="I25" s="176"/>
      <c r="J25" s="143"/>
      <c r="K25" s="143"/>
      <c r="L25" s="147" t="s">
        <v>69</v>
      </c>
      <c r="M25" s="144" t="s">
        <v>73</v>
      </c>
      <c r="N25" s="177"/>
      <c r="O25" s="125"/>
      <c r="P25" s="125"/>
      <c r="Q25" s="130"/>
    </row>
    <row r="26" spans="1:17" s="124" customFormat="1" ht="7.5" customHeight="1" thickBot="1">
      <c r="A26" s="149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1"/>
    </row>
    <row r="27" spans="1:17" ht="13.5" thickBo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21" customHeight="1" thickBot="1">
      <c r="A28" s="1"/>
      <c r="B28" s="1"/>
      <c r="C28" s="1"/>
      <c r="D28" s="1"/>
      <c r="E28" s="1"/>
      <c r="F28" s="1"/>
      <c r="G28" s="1"/>
      <c r="H28" s="152" t="s">
        <v>32</v>
      </c>
      <c r="I28" s="407" t="str">
        <f>IF((Beginn)="","",Beginn)</f>
        <v/>
      </c>
      <c r="J28" s="408"/>
      <c r="K28" s="409"/>
      <c r="L28" s="152" t="s">
        <v>33</v>
      </c>
      <c r="M28" s="153" t="str">
        <f>IF(Ende="","",Ende)</f>
        <v/>
      </c>
      <c r="N28" s="1"/>
      <c r="O28" s="1"/>
      <c r="P28" s="1"/>
      <c r="Q28" s="1"/>
    </row>
    <row r="29" spans="1:17" ht="13.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7.5" customHeight="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6"/>
    </row>
    <row r="31" spans="1:17" ht="13.5" thickBot="1">
      <c r="A31" s="157"/>
      <c r="B31" s="1"/>
      <c r="C31" s="1"/>
      <c r="D31" s="1"/>
      <c r="E31" s="1"/>
      <c r="F31" s="1"/>
      <c r="G31" s="1"/>
      <c r="H31" s="139" t="s">
        <v>129</v>
      </c>
      <c r="I31" s="1"/>
      <c r="J31" s="1"/>
      <c r="K31" s="1"/>
      <c r="L31" s="1"/>
      <c r="M31" s="1"/>
      <c r="N31" s="1"/>
      <c r="O31" s="1"/>
      <c r="P31" s="1"/>
      <c r="Q31" s="158"/>
    </row>
    <row r="32" spans="1:17" ht="13.5" thickBot="1">
      <c r="A32" s="157"/>
      <c r="B32" s="1"/>
      <c r="C32" s="357" t="s">
        <v>67</v>
      </c>
      <c r="D32" s="358"/>
      <c r="E32" s="35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58"/>
    </row>
    <row r="33" spans="1:28" ht="23.25" customHeight="1" thickBot="1">
      <c r="A33" s="157"/>
      <c r="B33" s="1"/>
      <c r="C33" s="360"/>
      <c r="D33" s="361"/>
      <c r="E33" s="362"/>
      <c r="F33" s="1"/>
      <c r="G33" s="159" t="s">
        <v>3</v>
      </c>
      <c r="H33" s="387" t="s">
        <v>3</v>
      </c>
      <c r="I33" s="388"/>
      <c r="J33" s="387" t="s">
        <v>3</v>
      </c>
      <c r="K33" s="388"/>
      <c r="L33" s="227" t="s">
        <v>3</v>
      </c>
      <c r="M33" s="403" t="s">
        <v>61</v>
      </c>
      <c r="N33" s="404"/>
      <c r="O33" s="1"/>
      <c r="P33" s="410" t="s">
        <v>62</v>
      </c>
      <c r="Q33" s="158"/>
    </row>
    <row r="34" spans="1:28" ht="21" customHeight="1" thickBot="1">
      <c r="A34" s="157"/>
      <c r="B34" s="1"/>
      <c r="C34" s="1"/>
      <c r="D34" s="1"/>
      <c r="E34" s="1"/>
      <c r="F34" s="1"/>
      <c r="G34" s="160" t="str">
        <f>IF(YEAR(Beginn)&gt;1900,YEAR(Beginn),"")</f>
        <v/>
      </c>
      <c r="H34" s="412" t="str">
        <f>IF(AND(YEAR(Beginn)&gt;1900,YEAR(Ende)&gt;G34),YEAR(Beginn)+1,"")</f>
        <v/>
      </c>
      <c r="I34" s="413"/>
      <c r="J34" s="414" t="str">
        <f>IF(AND(YEAR(Beginn)&gt;1900,YEAR(Ende)&gt;H34),YEAR(Beginn)+2,"")</f>
        <v/>
      </c>
      <c r="K34" s="415"/>
      <c r="L34" s="160" t="str">
        <f>IF(AND(YEAR(Beginn)&gt;1900,YEAR(Ende)&gt;J34),YEAR(Beginn)+3,"")</f>
        <v/>
      </c>
      <c r="M34" s="405"/>
      <c r="N34" s="406"/>
      <c r="O34" s="1"/>
      <c r="P34" s="411"/>
      <c r="Q34" s="158"/>
    </row>
    <row r="35" spans="1:28" ht="27" customHeight="1" thickBot="1">
      <c r="A35" s="157"/>
      <c r="B35" s="161" t="s">
        <v>28</v>
      </c>
      <c r="C35" s="400" t="s">
        <v>27</v>
      </c>
      <c r="D35" s="401"/>
      <c r="E35" s="401"/>
      <c r="F35" s="402"/>
      <c r="G35" s="162" t="str">
        <f>IF(G34="","",'Personalausgaben - Balkenplan'!T38)</f>
        <v/>
      </c>
      <c r="H35" s="395" t="str">
        <f>IF(H34="","",'Personalausgaben - Balkenplan'!T73)</f>
        <v/>
      </c>
      <c r="I35" s="416"/>
      <c r="J35" s="395" t="str">
        <f>IF(J34="","",'Personalausgaben - Balkenplan'!T115)</f>
        <v/>
      </c>
      <c r="K35" s="416"/>
      <c r="L35" s="162" t="str">
        <f>IF(L34="","",'Personalausgaben - Balkenplan'!T153)</f>
        <v/>
      </c>
      <c r="M35" s="395">
        <f>SUM(G35:L35)</f>
        <v>0</v>
      </c>
      <c r="N35" s="396"/>
      <c r="O35" s="1"/>
      <c r="P35" s="163" t="str">
        <f>IF(M35+M37&gt;0,M35*100/M37,"")</f>
        <v/>
      </c>
      <c r="Q35" s="158"/>
    </row>
    <row r="36" spans="1:28" ht="27" customHeight="1" thickBot="1">
      <c r="A36" s="157"/>
      <c r="B36" s="161" t="s">
        <v>29</v>
      </c>
      <c r="C36" s="365" t="s">
        <v>132</v>
      </c>
      <c r="D36" s="366"/>
      <c r="E36" s="366"/>
      <c r="F36" s="367"/>
      <c r="G36" s="162" t="str">
        <f>IF(G34="","",IF(G35,ROUNDDOWN(G35*40%,2),"0,00"))</f>
        <v/>
      </c>
      <c r="H36" s="368" t="str">
        <f>IF(H34="","",IF(H35,ROUNDDOWN(H35*40%,2),"0,00"))</f>
        <v/>
      </c>
      <c r="I36" s="369"/>
      <c r="J36" s="368" t="str">
        <f>IF(J34="","",IF(J35,ROUNDDOWN(J35*40%,2),"0,00"))</f>
        <v/>
      </c>
      <c r="K36" s="369"/>
      <c r="L36" s="162" t="str">
        <f>IF(L34="","",IF(L35,ROUNDDOWN(L35*40%,2),"0,00"))</f>
        <v/>
      </c>
      <c r="M36" s="395">
        <f>SUM(G36:L36)</f>
        <v>0</v>
      </c>
      <c r="N36" s="396"/>
      <c r="O36" s="1"/>
      <c r="P36" s="163" t="str">
        <f>IF(M36&gt;0,M36*100/M37,"")</f>
        <v/>
      </c>
      <c r="Q36" s="158"/>
    </row>
    <row r="37" spans="1:28" ht="27" customHeight="1" thickBot="1">
      <c r="A37" s="157"/>
      <c r="B37" s="164" t="s">
        <v>30</v>
      </c>
      <c r="C37" s="397" t="s">
        <v>71</v>
      </c>
      <c r="D37" s="366"/>
      <c r="E37" s="366"/>
      <c r="F37" s="367"/>
      <c r="G37" s="165" t="str">
        <f>IF(G34="","",SUM(G35:G36))</f>
        <v/>
      </c>
      <c r="H37" s="368" t="str">
        <f>IF(H34="","",SUM(H35:H36))</f>
        <v/>
      </c>
      <c r="I37" s="369"/>
      <c r="J37" s="368" t="str">
        <f>IF(J34="","",SUM(J35:J36))</f>
        <v/>
      </c>
      <c r="K37" s="369"/>
      <c r="L37" s="165" t="str">
        <f>IF(L34="","",SUM(L35:L36))</f>
        <v/>
      </c>
      <c r="M37" s="368">
        <f>SUM(M35:M36)</f>
        <v>0</v>
      </c>
      <c r="N37" s="369"/>
      <c r="O37" s="1"/>
      <c r="P37" s="166" t="str">
        <f>IF(M37+M37&gt;0,M37*100/M37,"")</f>
        <v/>
      </c>
      <c r="Q37" s="158"/>
      <c r="T37" s="124"/>
      <c r="U37" s="124"/>
      <c r="V37" s="124"/>
      <c r="W37" s="124"/>
      <c r="X37" s="124"/>
      <c r="Y37" s="124"/>
      <c r="Z37" s="124"/>
      <c r="AA37" s="124"/>
      <c r="AB37" s="124"/>
    </row>
    <row r="38" spans="1:28" ht="12" customHeight="1" thickBot="1">
      <c r="A38" s="157"/>
      <c r="B38" s="1"/>
      <c r="C38" s="1"/>
      <c r="D38" s="1"/>
      <c r="E38" s="1"/>
      <c r="F38" s="1"/>
      <c r="G38" s="167"/>
      <c r="H38" s="167"/>
      <c r="I38" s="167"/>
      <c r="J38" s="167"/>
      <c r="K38" s="167"/>
      <c r="L38" s="167"/>
      <c r="M38" s="167"/>
      <c r="N38" s="167"/>
      <c r="O38" s="1"/>
      <c r="P38" s="167"/>
      <c r="Q38" s="158"/>
      <c r="T38" s="124"/>
      <c r="U38" s="124"/>
      <c r="V38" s="124"/>
      <c r="W38" s="124"/>
      <c r="X38" s="124"/>
      <c r="Y38" s="124"/>
      <c r="Z38" s="124"/>
      <c r="AA38" s="124"/>
      <c r="AB38" s="124"/>
    </row>
    <row r="39" spans="1:28" ht="27" customHeight="1" thickBot="1">
      <c r="A39" s="157"/>
      <c r="B39" s="168"/>
      <c r="C39" s="397" t="s">
        <v>36</v>
      </c>
      <c r="D39" s="398"/>
      <c r="E39" s="169">
        <f>IF(E41&gt;0,100-E41,0)</f>
        <v>0</v>
      </c>
      <c r="F39" s="170" t="s">
        <v>24</v>
      </c>
      <c r="G39" s="165" t="str">
        <f>IF(G34="","",G37-G41)</f>
        <v/>
      </c>
      <c r="H39" s="368" t="str">
        <f>IF(H34="","",H37-H41)</f>
        <v/>
      </c>
      <c r="I39" s="369"/>
      <c r="J39" s="368" t="str">
        <f>IF(J34="","",J37-J41)</f>
        <v/>
      </c>
      <c r="K39" s="369"/>
      <c r="L39" s="165" t="str">
        <f>IF(L34="","",L37-L41)</f>
        <v/>
      </c>
      <c r="M39" s="368">
        <f>SUM(G39:L39)</f>
        <v>0</v>
      </c>
      <c r="N39" s="369"/>
      <c r="O39" s="1"/>
      <c r="P39" s="166" t="str">
        <f>IF(M39,P37-P41,"")</f>
        <v/>
      </c>
      <c r="Q39" s="158"/>
      <c r="T39" s="124"/>
      <c r="U39" s="124"/>
      <c r="V39" s="124"/>
      <c r="W39" s="124"/>
      <c r="X39" s="124"/>
      <c r="Y39" s="124"/>
      <c r="Z39" s="124"/>
      <c r="AA39" s="124"/>
      <c r="AB39" s="124"/>
    </row>
    <row r="40" spans="1:28" ht="12" customHeight="1" thickBot="1">
      <c r="A40" s="157"/>
      <c r="B40" s="1"/>
      <c r="C40" s="1"/>
      <c r="D40" s="1"/>
      <c r="E40" s="171"/>
      <c r="F40" s="1"/>
      <c r="G40" s="167"/>
      <c r="H40" s="167"/>
      <c r="I40" s="167"/>
      <c r="J40" s="167"/>
      <c r="K40" s="167"/>
      <c r="L40" s="167"/>
      <c r="M40" s="167"/>
      <c r="N40" s="167"/>
      <c r="O40" s="1"/>
      <c r="P40" s="167"/>
      <c r="Q40" s="158"/>
      <c r="T40" s="124"/>
      <c r="U40" s="124"/>
      <c r="V40" s="124"/>
      <c r="W40" s="124"/>
      <c r="X40" s="124"/>
      <c r="Y40" s="124"/>
      <c r="Z40" s="124"/>
      <c r="AA40" s="124"/>
      <c r="AB40" s="124"/>
    </row>
    <row r="41" spans="1:28" ht="27" customHeight="1" thickBot="1">
      <c r="A41" s="157"/>
      <c r="B41" s="168"/>
      <c r="C41" s="397" t="s">
        <v>63</v>
      </c>
      <c r="D41" s="398" t="s">
        <v>34</v>
      </c>
      <c r="E41" s="169">
        <f>IF(J13,J13,0)</f>
        <v>0</v>
      </c>
      <c r="F41" s="170" t="s">
        <v>24</v>
      </c>
      <c r="G41" s="165" t="str">
        <f>IF(G34="","",IF(ROUND(G37*J13/100,2)&gt;500000,500000,ROUND(G37*J13/100,2)))</f>
        <v/>
      </c>
      <c r="H41" s="368" t="str">
        <f>IF(H34="","",IF((ROUND(H37*J13/100,2)+G41)&gt;500000,500000-G41,(ROUND(H37*J13/100,2))))</f>
        <v/>
      </c>
      <c r="I41" s="369"/>
      <c r="J41" s="368" t="str">
        <f>IF(J34="","",IF((ROUND(J37*J13/100,2)+G41+H41)&gt;500000,500000-G41-H41,(ROUND(J37*J13/100,2))))</f>
        <v/>
      </c>
      <c r="K41" s="369"/>
      <c r="L41" s="165" t="str">
        <f>IF(L34="","",IF((ROUND(L37*J13/100,2)+J41+H41+G41)&gt;500000,500000-G41-H41-J41,(ROUND(L37*J13/100,2))))</f>
        <v/>
      </c>
      <c r="M41" s="368">
        <f>SUM(G41:L41)</f>
        <v>0</v>
      </c>
      <c r="N41" s="369"/>
      <c r="O41" s="1"/>
      <c r="P41" s="166" t="str">
        <f>IF(M41,ROUND(IF(M41+M37&gt;0,M41*100/M37,""),0),"")</f>
        <v/>
      </c>
      <c r="Q41" s="158"/>
      <c r="T41" s="124"/>
      <c r="U41" s="124"/>
      <c r="V41" s="124"/>
      <c r="W41" s="124"/>
      <c r="X41" s="124"/>
      <c r="Y41" s="124"/>
      <c r="Z41" s="124"/>
      <c r="AA41" s="124"/>
      <c r="AB41" s="124"/>
    </row>
    <row r="42" spans="1:28" ht="6" customHeight="1" thickBot="1">
      <c r="A42" s="172"/>
      <c r="B42" s="173"/>
      <c r="C42" s="173"/>
      <c r="D42" s="173"/>
      <c r="E42" s="174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5"/>
      <c r="T42" s="124"/>
      <c r="U42" s="124"/>
      <c r="V42" s="124"/>
      <c r="W42" s="124"/>
      <c r="X42" s="124"/>
      <c r="Y42" s="124"/>
      <c r="Z42" s="124"/>
      <c r="AA42" s="124"/>
      <c r="AB42" s="124"/>
    </row>
    <row r="43" spans="1:28" ht="15" customHeight="1" thickBot="1">
      <c r="T43" s="124"/>
      <c r="U43" s="124"/>
      <c r="V43" s="124"/>
      <c r="W43" s="124"/>
      <c r="X43" s="124"/>
      <c r="Y43" s="124"/>
      <c r="Z43" s="124"/>
      <c r="AA43" s="124"/>
      <c r="AB43" s="124"/>
    </row>
    <row r="44" spans="1:28" ht="6" customHeight="1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T44" s="124"/>
      <c r="U44" s="124"/>
      <c r="V44" s="124"/>
      <c r="W44" s="124"/>
      <c r="X44" s="124"/>
      <c r="Y44" s="124"/>
      <c r="Z44" s="124"/>
      <c r="AA44" s="124"/>
      <c r="AB44" s="124"/>
    </row>
    <row r="45" spans="1:28" ht="13.5" thickBot="1">
      <c r="A45" s="157"/>
      <c r="B45" s="1"/>
      <c r="C45" s="1"/>
      <c r="D45" s="1"/>
      <c r="E45" s="1"/>
      <c r="F45" s="1"/>
      <c r="G45" s="1"/>
      <c r="H45" s="139" t="s">
        <v>130</v>
      </c>
      <c r="I45" s="1"/>
      <c r="J45" s="1"/>
      <c r="K45" s="1"/>
      <c r="L45" s="1"/>
      <c r="M45" s="1"/>
      <c r="N45" s="1"/>
      <c r="O45" s="1"/>
      <c r="P45" s="1"/>
      <c r="Q45" s="158"/>
      <c r="T45" s="124"/>
      <c r="U45" s="124"/>
      <c r="V45" s="124"/>
      <c r="W45" s="124"/>
      <c r="X45" s="124"/>
      <c r="Y45" s="124"/>
      <c r="Z45" s="124"/>
      <c r="AA45" s="124"/>
      <c r="AB45" s="124"/>
    </row>
    <row r="46" spans="1:28" ht="13.5" customHeight="1" thickBot="1">
      <c r="A46" s="157"/>
      <c r="B46" s="1"/>
      <c r="C46" s="357" t="s">
        <v>64</v>
      </c>
      <c r="D46" s="358"/>
      <c r="E46" s="35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58"/>
      <c r="T46" s="124"/>
      <c r="U46" s="124"/>
      <c r="V46" s="124"/>
      <c r="W46" s="124"/>
      <c r="X46" s="124"/>
      <c r="Y46" s="124"/>
      <c r="Z46" s="124"/>
      <c r="AA46" s="124"/>
      <c r="AB46" s="124"/>
    </row>
    <row r="47" spans="1:28" ht="23.25" customHeight="1" thickBot="1">
      <c r="A47" s="157"/>
      <c r="B47" s="1"/>
      <c r="C47" s="360"/>
      <c r="D47" s="361"/>
      <c r="E47" s="362"/>
      <c r="F47" s="1"/>
      <c r="G47" s="159" t="s">
        <v>3</v>
      </c>
      <c r="H47" s="387" t="s">
        <v>3</v>
      </c>
      <c r="I47" s="388"/>
      <c r="J47" s="387" t="s">
        <v>3</v>
      </c>
      <c r="K47" s="388"/>
      <c r="L47" s="227" t="s">
        <v>3</v>
      </c>
      <c r="M47" s="403" t="s">
        <v>61</v>
      </c>
      <c r="N47" s="404"/>
      <c r="O47" s="1"/>
      <c r="P47" s="410" t="s">
        <v>62</v>
      </c>
      <c r="Q47" s="158"/>
      <c r="T47" s="124"/>
      <c r="U47" s="124"/>
      <c r="V47" s="124"/>
      <c r="W47" s="124"/>
      <c r="X47" s="124"/>
      <c r="Y47" s="124"/>
      <c r="Z47" s="124"/>
      <c r="AA47" s="124"/>
      <c r="AB47" s="124"/>
    </row>
    <row r="48" spans="1:28" ht="21" customHeight="1" thickBot="1">
      <c r="A48" s="157"/>
      <c r="B48" s="1"/>
      <c r="C48" s="1"/>
      <c r="D48" s="1"/>
      <c r="E48" s="1"/>
      <c r="F48" s="1"/>
      <c r="G48" s="160" t="str">
        <f>IF(YEAR(Beginn)&gt;1900,YEAR(Beginn),"")</f>
        <v/>
      </c>
      <c r="H48" s="412" t="str">
        <f>IF(AND(YEAR(Beginn)&gt;1900,YEAR(Ende)&gt;G48),YEAR(Beginn)+1,"")</f>
        <v/>
      </c>
      <c r="I48" s="413"/>
      <c r="J48" s="414" t="str">
        <f>IF(AND(YEAR(Beginn)&gt;1900,YEAR(Ende)&gt;H48),YEAR(Beginn)+2,"")</f>
        <v/>
      </c>
      <c r="K48" s="415"/>
      <c r="L48" s="160" t="str">
        <f>IF(AND(YEAR(Beginn)&gt;1900,YEAR(Ende)&gt;J48),YEAR(Beginn)+3,"")</f>
        <v/>
      </c>
      <c r="M48" s="405"/>
      <c r="N48" s="406"/>
      <c r="O48" s="1"/>
      <c r="P48" s="411"/>
      <c r="Q48" s="158"/>
    </row>
    <row r="49" spans="1:17" ht="27" customHeight="1" thickBot="1">
      <c r="A49" s="157"/>
      <c r="B49" s="399" t="s">
        <v>131</v>
      </c>
      <c r="C49" s="366"/>
      <c r="D49" s="366"/>
      <c r="E49" s="366"/>
      <c r="F49" s="367"/>
      <c r="G49" s="165" t="str">
        <f>'Patente-Schutzrechte'!D33</f>
        <v/>
      </c>
      <c r="H49" s="368" t="str">
        <f>'Patente-Schutzrechte'!D34</f>
        <v/>
      </c>
      <c r="I49" s="369"/>
      <c r="J49" s="368" t="str">
        <f>'Patente-Schutzrechte'!D35</f>
        <v/>
      </c>
      <c r="K49" s="369"/>
      <c r="L49" s="165" t="str">
        <f>'Patente-Schutzrechte'!D36</f>
        <v/>
      </c>
      <c r="M49" s="368">
        <f>SUM(G49:L49)</f>
        <v>0</v>
      </c>
      <c r="N49" s="369"/>
      <c r="O49" s="1"/>
      <c r="P49" s="166" t="str">
        <f>IF(M49&gt;0,M49*100/M49,"")</f>
        <v/>
      </c>
      <c r="Q49" s="158"/>
    </row>
    <row r="50" spans="1:17" ht="12" customHeight="1" thickBot="1">
      <c r="A50" s="157"/>
      <c r="B50" s="1"/>
      <c r="C50" s="1"/>
      <c r="D50" s="1"/>
      <c r="E50" s="1"/>
      <c r="F50" s="1"/>
      <c r="G50" s="167"/>
      <c r="H50" s="167"/>
      <c r="I50" s="167"/>
      <c r="J50" s="167"/>
      <c r="K50" s="167"/>
      <c r="L50" s="167"/>
      <c r="M50" s="167"/>
      <c r="N50" s="167"/>
      <c r="O50" s="1"/>
      <c r="P50" s="167"/>
      <c r="Q50" s="158"/>
    </row>
    <row r="51" spans="1:17" ht="27" customHeight="1" thickBot="1">
      <c r="A51" s="157"/>
      <c r="B51" s="168"/>
      <c r="C51" s="397" t="s">
        <v>36</v>
      </c>
      <c r="D51" s="398"/>
      <c r="E51" s="169">
        <f>IF(E53&gt;0,100-E53,0)</f>
        <v>0</v>
      </c>
      <c r="F51" s="170" t="s">
        <v>24</v>
      </c>
      <c r="G51" s="165" t="str">
        <f>IF(G48="","",G49-G53)</f>
        <v/>
      </c>
      <c r="H51" s="368" t="str">
        <f>IF(H49="","",H49-H53)</f>
        <v/>
      </c>
      <c r="I51" s="369"/>
      <c r="J51" s="368" t="str">
        <f>IF(J49="","",J49-J53)</f>
        <v/>
      </c>
      <c r="K51" s="369"/>
      <c r="L51" s="165" t="str">
        <f>IF(L49="","",L49-L53)</f>
        <v/>
      </c>
      <c r="M51" s="368">
        <f>SUM(G51:L51)</f>
        <v>0</v>
      </c>
      <c r="N51" s="369"/>
      <c r="O51" s="1"/>
      <c r="P51" s="166" t="str">
        <f>IF(M51,P49-P53,"")</f>
        <v/>
      </c>
      <c r="Q51" s="158"/>
    </row>
    <row r="52" spans="1:17" ht="12" customHeight="1" thickBot="1">
      <c r="A52" s="157"/>
      <c r="B52" s="1"/>
      <c r="C52" s="1"/>
      <c r="D52" s="1"/>
      <c r="E52" s="171"/>
      <c r="F52" s="1"/>
      <c r="G52" s="167"/>
      <c r="H52" s="167"/>
      <c r="I52" s="167"/>
      <c r="J52" s="167"/>
      <c r="K52" s="167"/>
      <c r="L52" s="167"/>
      <c r="M52" s="167"/>
      <c r="N52" s="167"/>
      <c r="O52" s="1"/>
      <c r="P52" s="167"/>
      <c r="Q52" s="158"/>
    </row>
    <row r="53" spans="1:17" ht="27" customHeight="1" thickBot="1">
      <c r="A53" s="157"/>
      <c r="B53" s="168"/>
      <c r="C53" s="397" t="s">
        <v>63</v>
      </c>
      <c r="D53" s="398" t="s">
        <v>34</v>
      </c>
      <c r="E53" s="169">
        <f>IF(J15,J15,0)</f>
        <v>0</v>
      </c>
      <c r="F53" s="170" t="s">
        <v>24</v>
      </c>
      <c r="G53" s="165" t="str">
        <f>IF(G48="","",IF(ROUND(G49*J15/100,2)&gt;25000,25000,ROUND(G49*J15/100,2)))</f>
        <v/>
      </c>
      <c r="H53" s="368" t="str">
        <f>IF(H48="","",IF((ROUND(H49*J15/100,2)+G53)&gt;25000,25000-G53,(ROUND(H49*J15/100,2))))</f>
        <v/>
      </c>
      <c r="I53" s="369"/>
      <c r="J53" s="368" t="str">
        <f>IF(J48="","",IF((ROUND(J49*J15/100,2)+G53+H53)&gt;25000,25000-G53-H53,(ROUND(J49*J15/100,2))))</f>
        <v/>
      </c>
      <c r="K53" s="369"/>
      <c r="L53" s="165" t="str">
        <f>IF(L48="","",IF((ROUND(L49*J15/100,2)+J53+H53+G53)&gt;25000,25000-G53-H53-J53,(ROUND(L49*J15/100,2))))</f>
        <v/>
      </c>
      <c r="M53" s="368">
        <f>SUM(G53:L53)</f>
        <v>0</v>
      </c>
      <c r="N53" s="369"/>
      <c r="O53" s="1"/>
      <c r="P53" s="166" t="str">
        <f>IF(M53,ROUND(IF(M53+M49&gt;0,M53*100/M49,""),0),"")</f>
        <v/>
      </c>
      <c r="Q53" s="158"/>
    </row>
    <row r="54" spans="1:17" ht="6" customHeight="1" thickBot="1">
      <c r="A54" s="172"/>
      <c r="B54" s="173"/>
      <c r="C54" s="173"/>
      <c r="D54" s="173"/>
      <c r="E54" s="174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5"/>
    </row>
  </sheetData>
  <sheetProtection algorithmName="SHA-512" hashValue="LvxkhRdJ4N/DT/R4SeetDwKH8/FbcyHOgtM6YWwj2Tp9htL7SP3K+PRSqHT5zR4+vd9CfFVBbVpm9hB2gA/NBQ==" saltValue="ng7Oi2SjdQhcZajSqxSPHg==" spinCount="100000" sheet="1" objects="1" scenarios="1"/>
  <mergeCells count="74">
    <mergeCell ref="B10:P10"/>
    <mergeCell ref="B11:P11"/>
    <mergeCell ref="G13:I13"/>
    <mergeCell ref="C21:I21"/>
    <mergeCell ref="D15:F15"/>
    <mergeCell ref="G15:I15"/>
    <mergeCell ref="L17:N17"/>
    <mergeCell ref="D4:M4"/>
    <mergeCell ref="A1:D1"/>
    <mergeCell ref="A2:D2"/>
    <mergeCell ref="E1:Q1"/>
    <mergeCell ref="E2:Q2"/>
    <mergeCell ref="P33:P34"/>
    <mergeCell ref="H34:I34"/>
    <mergeCell ref="P47:P48"/>
    <mergeCell ref="H48:I48"/>
    <mergeCell ref="J48:K48"/>
    <mergeCell ref="J36:K36"/>
    <mergeCell ref="M36:N36"/>
    <mergeCell ref="H47:I47"/>
    <mergeCell ref="J47:K47"/>
    <mergeCell ref="M33:N34"/>
    <mergeCell ref="J34:K34"/>
    <mergeCell ref="H35:I35"/>
    <mergeCell ref="J35:K35"/>
    <mergeCell ref="M39:N39"/>
    <mergeCell ref="H41:I41"/>
    <mergeCell ref="J41:K41"/>
    <mergeCell ref="M53:N53"/>
    <mergeCell ref="I28:K28"/>
    <mergeCell ref="C23:E23"/>
    <mergeCell ref="G23:H23"/>
    <mergeCell ref="C24:E24"/>
    <mergeCell ref="G24:H24"/>
    <mergeCell ref="C25:E25"/>
    <mergeCell ref="C53:D53"/>
    <mergeCell ref="H53:I53"/>
    <mergeCell ref="J53:K53"/>
    <mergeCell ref="H37:I37"/>
    <mergeCell ref="J37:K37"/>
    <mergeCell ref="H39:I39"/>
    <mergeCell ref="J39:K39"/>
    <mergeCell ref="C39:D39"/>
    <mergeCell ref="M37:N37"/>
    <mergeCell ref="M35:N35"/>
    <mergeCell ref="C51:D51"/>
    <mergeCell ref="H51:I51"/>
    <mergeCell ref="J51:K51"/>
    <mergeCell ref="B49:F49"/>
    <mergeCell ref="H49:I49"/>
    <mergeCell ref="J49:K49"/>
    <mergeCell ref="C37:F37"/>
    <mergeCell ref="C35:F35"/>
    <mergeCell ref="C41:D41"/>
    <mergeCell ref="M51:N51"/>
    <mergeCell ref="M41:N41"/>
    <mergeCell ref="M47:N48"/>
    <mergeCell ref="M49:N49"/>
    <mergeCell ref="B7:P7"/>
    <mergeCell ref="C46:E47"/>
    <mergeCell ref="D5:M5"/>
    <mergeCell ref="G25:H25"/>
    <mergeCell ref="C36:F36"/>
    <mergeCell ref="H36:I36"/>
    <mergeCell ref="L18:L21"/>
    <mergeCell ref="C17:D20"/>
    <mergeCell ref="F17:G19"/>
    <mergeCell ref="F20:H20"/>
    <mergeCell ref="C32:E33"/>
    <mergeCell ref="H33:I33"/>
    <mergeCell ref="J33:K33"/>
    <mergeCell ref="C22:E22"/>
    <mergeCell ref="G22:H22"/>
    <mergeCell ref="L24:N24"/>
  </mergeCells>
  <phoneticPr fontId="26" type="noConversion"/>
  <conditionalFormatting sqref="G54:N54">
    <cfRule type="cellIs" dxfId="2" priority="5" stopIfTrue="1" operator="equal">
      <formula>0</formula>
    </cfRule>
  </conditionalFormatting>
  <conditionalFormatting sqref="E1:Q1">
    <cfRule type="cellIs" dxfId="1" priority="3" operator="equal">
      <formula>0</formula>
    </cfRule>
  </conditionalFormatting>
  <conditionalFormatting sqref="E2:Q2">
    <cfRule type="cellIs" dxfId="0" priority="2" operator="equal">
      <formula>0</formula>
    </cfRule>
  </conditionalFormatting>
  <pageMargins left="0.94488188976377963" right="0.27559055118110237" top="0.9055118110236221" bottom="0.59055118110236227" header="0.35433070866141736" footer="0.15748031496062992"/>
  <pageSetup paperSize="9" scale="56" orientation="portrait" r:id="rId1"/>
  <headerFooter alignWithMargins="0">
    <oddHeader>&amp;LAnlage&amp;CVorkalkulation zur Gewährung von Zuwendungen
zur Förderung von FuE-Projekten&amp;RFormblatt 
Gesamtkalkulation
Stand: 14.03.2025</oddHeader>
    <oddFooter>&amp;L&amp;G&amp;C                           Seite &amp;P von &amp;N&amp;RUnterlage vom: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50</vt:i4>
      </vt:variant>
    </vt:vector>
  </HeadingPairs>
  <TitlesOfParts>
    <vt:vector size="56" baseType="lpstr">
      <vt:lpstr>allg. Projektangaben </vt:lpstr>
      <vt:lpstr>Personalausgaben-Kalkulation</vt:lpstr>
      <vt:lpstr>Personalausgaben-Arbeitspakete</vt:lpstr>
      <vt:lpstr>Personalausgaben - Balkenplan</vt:lpstr>
      <vt:lpstr>Patente-Schutzrechte</vt:lpstr>
      <vt:lpstr>Gesamtvorkalkulation</vt:lpstr>
      <vt:lpstr>Beginn</vt:lpstr>
      <vt:lpstr>BeginnAP1</vt:lpstr>
      <vt:lpstr>BeginnAP10</vt:lpstr>
      <vt:lpstr>BeginnAP11</vt:lpstr>
      <vt:lpstr>BeginnAP12</vt:lpstr>
      <vt:lpstr>BeginnAP13</vt:lpstr>
      <vt:lpstr>BeginnAP14</vt:lpstr>
      <vt:lpstr>BeginnAP15</vt:lpstr>
      <vt:lpstr>BeginnAP2</vt:lpstr>
      <vt:lpstr>BeginnAP3</vt:lpstr>
      <vt:lpstr>BeginnAP4</vt:lpstr>
      <vt:lpstr>BeginnAP5</vt:lpstr>
      <vt:lpstr>BeginnAP6</vt:lpstr>
      <vt:lpstr>BeginnAP7</vt:lpstr>
      <vt:lpstr>BeginnAP8</vt:lpstr>
      <vt:lpstr>BeginnAP9</vt:lpstr>
      <vt:lpstr>Gesamtvorkalkulation!Druckbereich</vt:lpstr>
      <vt:lpstr>'Patente-Schutzrechte'!Druckbereich</vt:lpstr>
      <vt:lpstr>'Personalausgaben-Kalkulation'!Druckbereich</vt:lpstr>
      <vt:lpstr>Ende</vt:lpstr>
      <vt:lpstr>EndeAP1</vt:lpstr>
      <vt:lpstr>EndeAP10</vt:lpstr>
      <vt:lpstr>EndeAP11</vt:lpstr>
      <vt:lpstr>EndeAP12</vt:lpstr>
      <vt:lpstr>EndeAP13</vt:lpstr>
      <vt:lpstr>EndeAP14</vt:lpstr>
      <vt:lpstr>EndeAP15</vt:lpstr>
      <vt:lpstr>EndeAP2</vt:lpstr>
      <vt:lpstr>EndeAP3</vt:lpstr>
      <vt:lpstr>EndeAP4</vt:lpstr>
      <vt:lpstr>EndeAP5</vt:lpstr>
      <vt:lpstr>EndeAP6</vt:lpstr>
      <vt:lpstr>EndeAP7</vt:lpstr>
      <vt:lpstr>EndeAP8</vt:lpstr>
      <vt:lpstr>EndeAP9</vt:lpstr>
      <vt:lpstr>NameAP1</vt:lpstr>
      <vt:lpstr>NameAP10</vt:lpstr>
      <vt:lpstr>NameAP11</vt:lpstr>
      <vt:lpstr>NameAP12</vt:lpstr>
      <vt:lpstr>NameAP13</vt:lpstr>
      <vt:lpstr>NameAP14</vt:lpstr>
      <vt:lpstr>NameAP15</vt:lpstr>
      <vt:lpstr>NameAP2</vt:lpstr>
      <vt:lpstr>NameAP3</vt:lpstr>
      <vt:lpstr>NameAP4</vt:lpstr>
      <vt:lpstr>NameAP5</vt:lpstr>
      <vt:lpstr>NameAP6</vt:lpstr>
      <vt:lpstr>NameAP7</vt:lpstr>
      <vt:lpstr>NameAP8</vt:lpstr>
      <vt:lpstr>NameAP9</vt:lpstr>
    </vt:vector>
  </TitlesOfParts>
  <Company>LFI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Hammecke, Gunnar (1972)</dc:creator>
  <cp:lastModifiedBy>Hammecke, Gunnar</cp:lastModifiedBy>
  <cp:lastPrinted>2024-01-05T11:45:41Z</cp:lastPrinted>
  <dcterms:created xsi:type="dcterms:W3CDTF">2003-02-07T07:27:17Z</dcterms:created>
  <dcterms:modified xsi:type="dcterms:W3CDTF">2025-03-14T11:15:17Z</dcterms:modified>
</cp:coreProperties>
</file>