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DieseArbeitsmappe"/>
  <mc:AlternateContent xmlns:mc="http://schemas.openxmlformats.org/markup-compatibility/2006">
    <mc:Choice Requires="x15">
      <x15ac:absPath xmlns:x15ac="http://schemas.microsoft.com/office/spreadsheetml/2010/11/ac" url="\\SHPFIFIL002\User_Data\BENUTZER\Herda\Downloads\"/>
    </mc:Choice>
  </mc:AlternateContent>
  <xr:revisionPtr revIDLastSave="0" documentId="13_ncr:1_{3D7B1509-B63A-4BF5-A227-129C08DB907D}" xr6:coauthVersionLast="47" xr6:coauthVersionMax="47" xr10:uidLastSave="{00000000-0000-0000-0000-000000000000}"/>
  <workbookProtection workbookAlgorithmName="SHA-512" workbookHashValue="59AgntPjeJGrwXm1+lCbkKPQVso9IntrdR0jEcbwhj4DBWNdFpmW4S0swBE8HfUM9dhGubRt3p+XBP1RqHDkIQ==" workbookSaltValue="LOe0T8E0zI8qmZ97+BTL7g==" workbookSpinCount="100000" lockStructure="1"/>
  <bookViews>
    <workbookView xWindow="-50" yWindow="-50" windowWidth="22660" windowHeight="14540" tabRatio="859" xr2:uid="{00000000-000D-0000-FFFF-FFFF00000000}"/>
  </bookViews>
  <sheets>
    <sheet name="Gesamtübersicht je AZ" sheetId="2" r:id="rId1"/>
    <sheet name="Personalausgaben" sheetId="5" r:id="rId2"/>
    <sheet name="Personal (VKO) alt" sheetId="10" state="hidden" r:id="rId3"/>
    <sheet name="Personal direkte Ausgaben" sheetId="14" state="hidden" r:id="rId4"/>
    <sheet name="Unternehmerlohn" sheetId="12" state="hidden" r:id="rId5"/>
    <sheet name="direkte Ausgaben" sheetId="4" r:id="rId6"/>
    <sheet name="Meilensteine" sheetId="8" state="hidden" r:id="rId7"/>
    <sheet name="Grundlagen VKO neu" sheetId="6" state="hidden" r:id="rId8"/>
    <sheet name="Grundlagen VKO alt" sheetId="9" state="hidden" r:id="rId9"/>
    <sheet name="Grundlage UN-Lohn" sheetId="13" state="hidden" r:id="rId10"/>
    <sheet name="Auswahlmöglichkeiten" sheetId="7" state="hidden" r:id="rId11"/>
  </sheets>
  <definedNames>
    <definedName name="_IDVTrackerBlocked103_" hidden="1">0</definedName>
    <definedName name="_IDVTrackerBlocked155_" hidden="1">0</definedName>
    <definedName name="_IDVTrackerEx103_" hidden="1">0</definedName>
    <definedName name="_IDVTrackerEx155_" hidden="1">0</definedName>
    <definedName name="_IDVTrackerFreigabeDateiID103_" hidden="1">-1</definedName>
    <definedName name="_IDVTrackerFreigabeDateiID155_" hidden="1">-1</definedName>
    <definedName name="_IDVTrackerFreigabeStatus103_" hidden="1">0</definedName>
    <definedName name="_IDVTrackerFreigabeStatus155_" hidden="1">0</definedName>
    <definedName name="_IDVTrackerFreigabeVersion103_" hidden="1">-1</definedName>
    <definedName name="_IDVTrackerFreigabeVersion155_" hidden="1">-1</definedName>
    <definedName name="_IDVTrackerID103_" hidden="1">206735</definedName>
    <definedName name="_IDVTrackerID155_" hidden="1">371642</definedName>
    <definedName name="_IDVTrackerMajorVersion103_" hidden="1">1</definedName>
    <definedName name="_IDVTrackerMajorVersion155_" hidden="1">1</definedName>
    <definedName name="_IDVTrackerMinorVersion103_" hidden="1">0</definedName>
    <definedName name="_IDVTrackerMinorVersion155_" hidden="1">0</definedName>
    <definedName name="_IDVTrackerVersion103_" hidden="1">34</definedName>
    <definedName name="_IDVTrackerVersion155_" hidden="1">39</definedName>
    <definedName name="Belegprüfung_erfolgt">Auswahlmöglichkeiten!$F$3:$F$4</definedName>
    <definedName name="_xlnm.Print_Area" localSheetId="5">'direkte Ausgaben'!$A$1:$P$68</definedName>
    <definedName name="_xlnm.Print_Area" localSheetId="0">'Gesamtübersicht je AZ'!$A$1:$E$40</definedName>
    <definedName name="_xlnm.Print_Area" localSheetId="6">Meilensteine!$A$1:$G$25</definedName>
    <definedName name="_xlnm.Print_Area" localSheetId="2">'Personal (VKO) alt'!$A$1:$S$43</definedName>
    <definedName name="_xlnm.Print_Area" localSheetId="3">'Personal direkte Ausgaben'!$A$1:$Q$47</definedName>
    <definedName name="_xlnm.Print_Area" localSheetId="1">Personalausgaben!$A$1:$O$51</definedName>
    <definedName name="_xlnm.Print_Area" localSheetId="4">Unternehmerlohn!$A$1:$AA$49</definedName>
    <definedName name="risikobasierte_Kriterien">Auswahlmöglichkeiten!$F$10:$F$25</definedName>
    <definedName name="risikobehaftete_Ausgabenkategorien">#REF!</definedName>
    <definedName name="Vergabetiefenprüfung">Auswahlmöglichkeiten!$F$6:$F$7</definedName>
    <definedName name="zahlenbasierte_Kriterien">Auswahlmöglichkeiten!$F$27:$F$30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2" i="4" l="1"/>
  <c r="O52" i="4"/>
  <c r="B53" i="4"/>
  <c r="O53" i="4"/>
  <c r="B54" i="4"/>
  <c r="O54" i="4"/>
  <c r="B55" i="4"/>
  <c r="O55" i="4"/>
  <c r="B56" i="4"/>
  <c r="O56" i="4"/>
  <c r="B57" i="4"/>
  <c r="O57" i="4"/>
  <c r="B58" i="4"/>
  <c r="O58" i="4"/>
  <c r="B59" i="4"/>
  <c r="O59" i="4"/>
  <c r="B60" i="4"/>
  <c r="O60" i="4"/>
  <c r="B61" i="4"/>
  <c r="O61" i="4"/>
  <c r="L15" i="5"/>
  <c r="B53" i="5"/>
  <c r="L53" i="5"/>
  <c r="M53" i="5"/>
  <c r="N53" i="5"/>
  <c r="B54" i="5"/>
  <c r="L54" i="5"/>
  <c r="M54" i="5"/>
  <c r="N54" i="5"/>
  <c r="B55" i="5"/>
  <c r="L55" i="5"/>
  <c r="M55" i="5"/>
  <c r="N55" i="5"/>
  <c r="B56" i="5"/>
  <c r="L56" i="5"/>
  <c r="M56" i="5"/>
  <c r="N56" i="5"/>
  <c r="B57" i="5"/>
  <c r="L57" i="5"/>
  <c r="M57" i="5"/>
  <c r="N57" i="5"/>
  <c r="B58" i="5"/>
  <c r="L58" i="5"/>
  <c r="M58" i="5"/>
  <c r="N58" i="5"/>
  <c r="B59" i="5"/>
  <c r="L59" i="5"/>
  <c r="M59" i="5"/>
  <c r="N59" i="5"/>
  <c r="B60" i="5"/>
  <c r="L60" i="5"/>
  <c r="M60" i="5"/>
  <c r="N60" i="5"/>
  <c r="B61" i="5"/>
  <c r="L61" i="5"/>
  <c r="M61" i="5"/>
  <c r="N61" i="5"/>
  <c r="B62" i="5"/>
  <c r="L62" i="5"/>
  <c r="M62" i="5"/>
  <c r="N62" i="5"/>
  <c r="C20" i="2"/>
  <c r="B41" i="4"/>
  <c r="O41" i="4"/>
  <c r="B42" i="4"/>
  <c r="O42" i="4"/>
  <c r="B43" i="4"/>
  <c r="O43" i="4"/>
  <c r="B44" i="4"/>
  <c r="O44" i="4"/>
  <c r="B45" i="4"/>
  <c r="O45" i="4"/>
  <c r="B46" i="4"/>
  <c r="O46" i="4"/>
  <c r="B52" i="5"/>
  <c r="L52" i="5"/>
  <c r="M52" i="5"/>
  <c r="N52" i="5"/>
  <c r="B16" i="5"/>
  <c r="L16" i="5"/>
  <c r="M16" i="5"/>
  <c r="N16" i="5"/>
  <c r="B17" i="5"/>
  <c r="L17" i="5"/>
  <c r="M17" i="5"/>
  <c r="N17" i="5"/>
  <c r="B18" i="5"/>
  <c r="L18" i="5"/>
  <c r="M18" i="5"/>
  <c r="N18" i="5"/>
  <c r="B19" i="5"/>
  <c r="L19" i="5"/>
  <c r="M19" i="5"/>
  <c r="N19" i="5"/>
  <c r="B20" i="5"/>
  <c r="L20" i="5"/>
  <c r="M20" i="5"/>
  <c r="N20" i="5"/>
  <c r="B21" i="5"/>
  <c r="L21" i="5"/>
  <c r="M21" i="5"/>
  <c r="N21" i="5"/>
  <c r="B22" i="5"/>
  <c r="L22" i="5"/>
  <c r="M22" i="5"/>
  <c r="N22" i="5"/>
  <c r="C34" i="2"/>
  <c r="C33" i="2"/>
  <c r="C32" i="2"/>
  <c r="C35" i="2"/>
  <c r="B62" i="4"/>
  <c r="O62" i="4"/>
  <c r="B14" i="4" l="1"/>
  <c r="B15" i="4"/>
  <c r="B16" i="4"/>
  <c r="B17" i="4"/>
  <c r="B18" i="4"/>
  <c r="B19" i="4"/>
  <c r="B20" i="4"/>
  <c r="B21" i="4"/>
  <c r="B22" i="4"/>
  <c r="B23" i="4"/>
  <c r="B24" i="4"/>
  <c r="B25" i="4"/>
  <c r="B26" i="4"/>
  <c r="B27" i="4"/>
  <c r="B28" i="4"/>
  <c r="B29" i="4"/>
  <c r="B30" i="4"/>
  <c r="B31" i="4"/>
  <c r="B32" i="4"/>
  <c r="B33" i="4"/>
  <c r="B34" i="4"/>
  <c r="B35" i="4"/>
  <c r="B36" i="4"/>
  <c r="B37" i="4"/>
  <c r="B38" i="4"/>
  <c r="B39" i="4"/>
  <c r="B40" i="4"/>
  <c r="B47" i="4"/>
  <c r="B48" i="4"/>
  <c r="B49" i="4"/>
  <c r="B50" i="4"/>
  <c r="B51" i="4"/>
  <c r="B63" i="4"/>
  <c r="B15" i="5" l="1"/>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63" i="5"/>
  <c r="B64" i="5"/>
  <c r="L63" i="5"/>
  <c r="M63" i="5"/>
  <c r="N63" i="5"/>
  <c r="F6" i="5"/>
  <c r="H6" i="4"/>
  <c r="O32" i="4" l="1"/>
  <c r="O33" i="4"/>
  <c r="O34" i="4"/>
  <c r="O35" i="4"/>
  <c r="O36" i="4"/>
  <c r="O37" i="4"/>
  <c r="O38" i="4"/>
  <c r="O39" i="4"/>
  <c r="O40" i="4"/>
  <c r="O47" i="4"/>
  <c r="C31" i="2"/>
  <c r="C30" i="2"/>
  <c r="C29" i="2"/>
  <c r="C27" i="2"/>
  <c r="C26" i="2"/>
  <c r="O49" i="4" l="1"/>
  <c r="O50" i="4"/>
  <c r="O51" i="4"/>
  <c r="O63" i="4"/>
  <c r="B42" i="12"/>
  <c r="K42" i="12"/>
  <c r="P42" i="12"/>
  <c r="Q42" i="12"/>
  <c r="R42" i="12"/>
  <c r="S42" i="12"/>
  <c r="T42" i="12"/>
  <c r="U42" i="12"/>
  <c r="B43" i="12"/>
  <c r="K43" i="12"/>
  <c r="P43" i="12"/>
  <c r="Q43" i="12"/>
  <c r="R43" i="12"/>
  <c r="S43" i="12"/>
  <c r="T43" i="12"/>
  <c r="U43" i="12"/>
  <c r="B35" i="12"/>
  <c r="K35" i="12"/>
  <c r="P35" i="12"/>
  <c r="Q35" i="12"/>
  <c r="R35" i="12"/>
  <c r="S35" i="12"/>
  <c r="T35" i="12"/>
  <c r="U35" i="12"/>
  <c r="B36" i="12"/>
  <c r="K36" i="12"/>
  <c r="P36" i="12"/>
  <c r="Q36" i="12"/>
  <c r="R36" i="12"/>
  <c r="S36" i="12"/>
  <c r="T36" i="12"/>
  <c r="U36" i="12"/>
  <c r="B37" i="12"/>
  <c r="K37" i="12"/>
  <c r="P37" i="12"/>
  <c r="Q37" i="12"/>
  <c r="R37" i="12"/>
  <c r="S37" i="12"/>
  <c r="T37" i="12"/>
  <c r="U37" i="12"/>
  <c r="B38" i="12"/>
  <c r="K38" i="12"/>
  <c r="P38" i="12"/>
  <c r="Q38" i="12"/>
  <c r="R38" i="12"/>
  <c r="S38" i="12"/>
  <c r="T38" i="12"/>
  <c r="U38" i="12"/>
  <c r="B39" i="12"/>
  <c r="K39" i="12"/>
  <c r="P39" i="12"/>
  <c r="Q39" i="12"/>
  <c r="R39" i="12"/>
  <c r="S39" i="12"/>
  <c r="T39" i="12"/>
  <c r="U39" i="12"/>
  <c r="B40" i="12"/>
  <c r="K40" i="12"/>
  <c r="P40" i="12"/>
  <c r="Q40" i="12"/>
  <c r="R40" i="12"/>
  <c r="S40" i="12"/>
  <c r="T40" i="12"/>
  <c r="U40" i="12"/>
  <c r="B30" i="12"/>
  <c r="K30" i="12"/>
  <c r="P30" i="12"/>
  <c r="Q30" i="12"/>
  <c r="R30" i="12"/>
  <c r="S30" i="12"/>
  <c r="T30" i="12"/>
  <c r="U30" i="12"/>
  <c r="B31" i="12"/>
  <c r="K31" i="12"/>
  <c r="P31" i="12"/>
  <c r="Q31" i="12"/>
  <c r="R31" i="12"/>
  <c r="S31" i="12"/>
  <c r="T31" i="12"/>
  <c r="U31" i="12"/>
  <c r="B32" i="12"/>
  <c r="K32" i="12"/>
  <c r="P32" i="12"/>
  <c r="Q32" i="12"/>
  <c r="R32" i="12"/>
  <c r="S32" i="12"/>
  <c r="T32" i="12"/>
  <c r="U32" i="12"/>
  <c r="B33" i="12"/>
  <c r="K33" i="12"/>
  <c r="P33" i="12"/>
  <c r="Q33" i="12"/>
  <c r="R33" i="12"/>
  <c r="S33" i="12"/>
  <c r="T33" i="12"/>
  <c r="U33" i="12"/>
  <c r="B34" i="12"/>
  <c r="K34" i="12"/>
  <c r="P34" i="12"/>
  <c r="Q34" i="12"/>
  <c r="R34" i="12"/>
  <c r="S34" i="12"/>
  <c r="T34" i="12"/>
  <c r="U34" i="12"/>
  <c r="B41" i="12"/>
  <c r="K41" i="12"/>
  <c r="P41" i="12"/>
  <c r="Q41" i="12"/>
  <c r="R41" i="12"/>
  <c r="S41" i="12"/>
  <c r="T41" i="12"/>
  <c r="U41" i="12"/>
  <c r="B42" i="14"/>
  <c r="K42" i="14"/>
  <c r="L44" i="14"/>
  <c r="I44" i="14"/>
  <c r="B37" i="14"/>
  <c r="K37" i="14"/>
  <c r="B38" i="14"/>
  <c r="K38" i="14"/>
  <c r="B33" i="14"/>
  <c r="K33" i="14"/>
  <c r="B34" i="14"/>
  <c r="K34" i="14"/>
  <c r="B35" i="14"/>
  <c r="K35" i="14"/>
  <c r="B36" i="14"/>
  <c r="K36" i="14"/>
  <c r="B39" i="14"/>
  <c r="K39" i="14"/>
  <c r="B15" i="10"/>
  <c r="L15" i="10"/>
  <c r="M15" i="10"/>
  <c r="N15" i="10"/>
  <c r="B16" i="10"/>
  <c r="L16" i="10"/>
  <c r="M16" i="10"/>
  <c r="N16" i="10"/>
  <c r="B17" i="10"/>
  <c r="L17" i="10"/>
  <c r="M17" i="10"/>
  <c r="N17" i="10"/>
  <c r="B18" i="10"/>
  <c r="L18" i="10"/>
  <c r="M18" i="10"/>
  <c r="N18" i="10"/>
  <c r="B19" i="10"/>
  <c r="L19" i="10"/>
  <c r="M19" i="10"/>
  <c r="N19" i="10"/>
  <c r="B20" i="10"/>
  <c r="L20" i="10"/>
  <c r="M20" i="10"/>
  <c r="N20" i="10"/>
  <c r="B21" i="10"/>
  <c r="L21" i="10"/>
  <c r="M21" i="10"/>
  <c r="N21" i="10"/>
  <c r="B22" i="10"/>
  <c r="L22" i="10"/>
  <c r="M22" i="10"/>
  <c r="N22" i="10"/>
  <c r="B23" i="10"/>
  <c r="L23" i="10"/>
  <c r="M23" i="10"/>
  <c r="N23" i="10"/>
  <c r="B24" i="10"/>
  <c r="L24" i="10"/>
  <c r="M24" i="10"/>
  <c r="N24" i="10"/>
  <c r="B25" i="10"/>
  <c r="L25" i="10"/>
  <c r="M25" i="10"/>
  <c r="N25" i="10"/>
  <c r="B26" i="10"/>
  <c r="L26" i="10"/>
  <c r="M26" i="10"/>
  <c r="N26" i="10"/>
  <c r="B27" i="10"/>
  <c r="L27" i="10"/>
  <c r="M27" i="10"/>
  <c r="N27" i="10"/>
  <c r="L27" i="5"/>
  <c r="M27" i="5"/>
  <c r="N27" i="5"/>
  <c r="L24" i="5"/>
  <c r="M24" i="5"/>
  <c r="N24" i="5"/>
  <c r="L64" i="5"/>
  <c r="M64" i="5"/>
  <c r="N64" i="5"/>
  <c r="L46" i="5"/>
  <c r="M46" i="5"/>
  <c r="N46" i="5"/>
  <c r="L47" i="5"/>
  <c r="M47" i="5"/>
  <c r="N47" i="5"/>
  <c r="L48" i="5"/>
  <c r="M48" i="5"/>
  <c r="N48" i="5"/>
  <c r="L49" i="5"/>
  <c r="M49" i="5"/>
  <c r="N49" i="5"/>
  <c r="L50" i="5"/>
  <c r="M50" i="5"/>
  <c r="N50" i="5"/>
  <c r="L51" i="5"/>
  <c r="M51" i="5"/>
  <c r="N51" i="5"/>
  <c r="F28" i="13" l="1"/>
  <c r="E28" i="13"/>
  <c r="D28" i="13"/>
  <c r="C28" i="13"/>
  <c r="B28" i="13"/>
  <c r="L41" i="5" l="1"/>
  <c r="M41" i="5" s="1"/>
  <c r="N41" i="5" s="1"/>
  <c r="L42" i="5"/>
  <c r="M42" i="5" s="1"/>
  <c r="N42" i="5" s="1"/>
  <c r="L43" i="5"/>
  <c r="M43" i="5" s="1"/>
  <c r="N43" i="5" s="1"/>
  <c r="L44" i="5"/>
  <c r="M44" i="5" s="1"/>
  <c r="N44" i="5" s="1"/>
  <c r="B14" i="12"/>
  <c r="B15" i="12"/>
  <c r="B16" i="12"/>
  <c r="B17" i="12"/>
  <c r="B18" i="12"/>
  <c r="B19" i="12"/>
  <c r="B20" i="12"/>
  <c r="B21" i="12"/>
  <c r="B22" i="12"/>
  <c r="B23" i="12"/>
  <c r="B24" i="12"/>
  <c r="B25" i="12"/>
  <c r="B26" i="12"/>
  <c r="B27" i="12"/>
  <c r="B28" i="12"/>
  <c r="B29" i="12"/>
  <c r="B44" i="12"/>
  <c r="B12" i="10"/>
  <c r="B13" i="10"/>
  <c r="B14" i="10"/>
  <c r="B28" i="10"/>
  <c r="B29" i="10"/>
  <c r="B30" i="10"/>
  <c r="B31" i="10"/>
  <c r="B32" i="10"/>
  <c r="B33" i="10"/>
  <c r="B34" i="10"/>
  <c r="B35" i="10"/>
  <c r="B36" i="10"/>
  <c r="B37" i="10"/>
  <c r="B38" i="10"/>
  <c r="B39" i="10"/>
  <c r="B40" i="10"/>
  <c r="B41" i="10"/>
  <c r="B42" i="10"/>
  <c r="V45" i="12" l="1"/>
  <c r="O43" i="10"/>
  <c r="B24" i="2" l="1"/>
  <c r="B3" i="14" l="1"/>
  <c r="B3" i="12"/>
  <c r="B3" i="10"/>
  <c r="B3" i="5"/>
  <c r="B3" i="8"/>
  <c r="B3" i="4"/>
  <c r="F8" i="5" l="1"/>
  <c r="F7" i="5"/>
  <c r="F7" i="12"/>
  <c r="F6" i="12"/>
  <c r="F5" i="12"/>
  <c r="F8" i="10" l="1"/>
  <c r="F7" i="10"/>
  <c r="F6" i="10"/>
  <c r="S14" i="12"/>
  <c r="S15" i="12"/>
  <c r="S16" i="12"/>
  <c r="S17" i="12"/>
  <c r="S18" i="12"/>
  <c r="S19" i="12"/>
  <c r="S20" i="12"/>
  <c r="S21" i="12"/>
  <c r="S22" i="12"/>
  <c r="S23" i="12"/>
  <c r="S24" i="12"/>
  <c r="S25" i="12"/>
  <c r="S26" i="12"/>
  <c r="S27" i="12"/>
  <c r="S28" i="12"/>
  <c r="S29" i="12"/>
  <c r="S44" i="12"/>
  <c r="R14" i="12"/>
  <c r="R15" i="12"/>
  <c r="R16" i="12"/>
  <c r="R17" i="12"/>
  <c r="R18" i="12"/>
  <c r="R19" i="12"/>
  <c r="R20" i="12"/>
  <c r="R21" i="12"/>
  <c r="R22" i="12"/>
  <c r="R23" i="12"/>
  <c r="R24" i="12"/>
  <c r="R25" i="12"/>
  <c r="R26" i="12"/>
  <c r="R27" i="12"/>
  <c r="R28" i="12"/>
  <c r="R29" i="12"/>
  <c r="R44" i="12"/>
  <c r="Q14" i="12"/>
  <c r="Q15" i="12"/>
  <c r="Q16" i="12"/>
  <c r="Q17" i="12"/>
  <c r="Q18" i="12"/>
  <c r="Q19" i="12"/>
  <c r="Q20" i="12"/>
  <c r="Q21" i="12"/>
  <c r="Q22" i="12"/>
  <c r="Q23" i="12"/>
  <c r="Q24" i="12"/>
  <c r="Q25" i="12"/>
  <c r="Q26" i="12"/>
  <c r="Q27" i="12"/>
  <c r="Q28" i="12"/>
  <c r="Q29" i="12"/>
  <c r="Q44" i="12"/>
  <c r="P14" i="12"/>
  <c r="P15" i="12"/>
  <c r="P16" i="12"/>
  <c r="P17" i="12"/>
  <c r="P18" i="12"/>
  <c r="P19" i="12"/>
  <c r="P20" i="12"/>
  <c r="P21" i="12"/>
  <c r="P22" i="12"/>
  <c r="P23" i="12"/>
  <c r="P24" i="12"/>
  <c r="P25" i="12"/>
  <c r="P26" i="12"/>
  <c r="P27" i="12"/>
  <c r="P28" i="12"/>
  <c r="P29" i="12"/>
  <c r="P44" i="12"/>
  <c r="D9" i="8"/>
  <c r="D8" i="8"/>
  <c r="D7" i="8"/>
  <c r="H7" i="4"/>
  <c r="H8" i="4"/>
  <c r="E8" i="14"/>
  <c r="E7" i="14"/>
  <c r="E6" i="14"/>
  <c r="B37" i="2" l="1"/>
  <c r="K14" i="12" l="1"/>
  <c r="K15" i="12"/>
  <c r="K16" i="12"/>
  <c r="K17" i="12"/>
  <c r="K18" i="12"/>
  <c r="K19" i="12"/>
  <c r="K20" i="12"/>
  <c r="K21" i="12"/>
  <c r="K22" i="12"/>
  <c r="K23" i="12"/>
  <c r="K24" i="12"/>
  <c r="K25" i="12"/>
  <c r="K26" i="12"/>
  <c r="K27" i="12"/>
  <c r="K28" i="12"/>
  <c r="K29" i="12"/>
  <c r="K44" i="12"/>
  <c r="T44" i="12" s="1"/>
  <c r="K43" i="14"/>
  <c r="B43" i="14"/>
  <c r="K41" i="14"/>
  <c r="B41" i="14"/>
  <c r="K40" i="14"/>
  <c r="B40" i="14"/>
  <c r="K32" i="14"/>
  <c r="B32" i="14"/>
  <c r="K31" i="14"/>
  <c r="B31" i="14"/>
  <c r="K30" i="14"/>
  <c r="B30" i="14"/>
  <c r="K29" i="14"/>
  <c r="B29" i="14"/>
  <c r="K28" i="14"/>
  <c r="B28" i="14"/>
  <c r="K27" i="14"/>
  <c r="B27" i="14"/>
  <c r="K26" i="14"/>
  <c r="B26" i="14"/>
  <c r="K25" i="14"/>
  <c r="B25" i="14"/>
  <c r="K24" i="14"/>
  <c r="B24" i="14"/>
  <c r="K23" i="14"/>
  <c r="B23" i="14"/>
  <c r="K22" i="14"/>
  <c r="B22" i="14"/>
  <c r="K21" i="14"/>
  <c r="B21" i="14"/>
  <c r="K20" i="14"/>
  <c r="B20" i="14"/>
  <c r="K19" i="14"/>
  <c r="B19" i="14"/>
  <c r="K18" i="14"/>
  <c r="B18" i="14"/>
  <c r="K17" i="14"/>
  <c r="B17" i="14"/>
  <c r="K16" i="14"/>
  <c r="B16" i="14"/>
  <c r="K15" i="14"/>
  <c r="B15" i="14"/>
  <c r="K14" i="14"/>
  <c r="B14" i="14"/>
  <c r="K13" i="14"/>
  <c r="K44" i="14" s="1"/>
  <c r="B13" i="14"/>
  <c r="U44" i="12"/>
  <c r="U29" i="12"/>
  <c r="U28" i="12"/>
  <c r="U27" i="12"/>
  <c r="U26" i="12"/>
  <c r="U25" i="12"/>
  <c r="U24" i="12"/>
  <c r="U23" i="12"/>
  <c r="U22" i="12"/>
  <c r="U21" i="12"/>
  <c r="U20" i="12"/>
  <c r="U19" i="12"/>
  <c r="U18" i="12"/>
  <c r="U17" i="12"/>
  <c r="U16" i="12"/>
  <c r="U15" i="12"/>
  <c r="L42" i="10"/>
  <c r="L41" i="10"/>
  <c r="L40" i="10"/>
  <c r="L39" i="10"/>
  <c r="L38" i="10"/>
  <c r="L37" i="10"/>
  <c r="L36" i="10"/>
  <c r="L35" i="10"/>
  <c r="L34" i="10"/>
  <c r="L33" i="10"/>
  <c r="L32" i="10"/>
  <c r="L31" i="10"/>
  <c r="L30" i="10"/>
  <c r="L29" i="10"/>
  <c r="L28" i="10"/>
  <c r="L14" i="10"/>
  <c r="L13" i="10"/>
  <c r="L12" i="10"/>
  <c r="L23" i="5"/>
  <c r="L25" i="5"/>
  <c r="L26" i="5"/>
  <c r="L28" i="5"/>
  <c r="L29" i="5"/>
  <c r="L30" i="5"/>
  <c r="L31" i="5"/>
  <c r="L32" i="5"/>
  <c r="L33" i="5"/>
  <c r="L34" i="5"/>
  <c r="L35" i="5"/>
  <c r="L36" i="5"/>
  <c r="L37" i="5"/>
  <c r="L38" i="5"/>
  <c r="L39" i="5"/>
  <c r="L40" i="5"/>
  <c r="L45" i="5"/>
  <c r="C22" i="2" l="1"/>
  <c r="T18" i="12"/>
  <c r="T28" i="12"/>
  <c r="T24" i="12"/>
  <c r="T15" i="12"/>
  <c r="T21" i="12"/>
  <c r="T23" i="12"/>
  <c r="T17" i="12"/>
  <c r="T19" i="12"/>
  <c r="T26" i="12"/>
  <c r="T29" i="12"/>
  <c r="T27" i="12"/>
  <c r="T20" i="12"/>
  <c r="T22" i="12"/>
  <c r="T16" i="12"/>
  <c r="T25" i="12"/>
  <c r="T14" i="12"/>
  <c r="U14" i="12" s="1"/>
  <c r="M42" i="10"/>
  <c r="N42" i="10" s="1"/>
  <c r="M41" i="10"/>
  <c r="N41" i="10" s="1"/>
  <c r="M40" i="10"/>
  <c r="N40" i="10" s="1"/>
  <c r="M39" i="10"/>
  <c r="N39" i="10" s="1"/>
  <c r="M38" i="10"/>
  <c r="N38" i="10" s="1"/>
  <c r="M37" i="10"/>
  <c r="N37" i="10" s="1"/>
  <c r="M36" i="10"/>
  <c r="N36" i="10" s="1"/>
  <c r="M35" i="10"/>
  <c r="N35" i="10" s="1"/>
  <c r="M34" i="10"/>
  <c r="N34" i="10" s="1"/>
  <c r="M33" i="10"/>
  <c r="N33" i="10" s="1"/>
  <c r="M32" i="10"/>
  <c r="N32" i="10" s="1"/>
  <c r="M31" i="10"/>
  <c r="N31" i="10" s="1"/>
  <c r="M30" i="10"/>
  <c r="N30" i="10" s="1"/>
  <c r="M29" i="10"/>
  <c r="N29" i="10" s="1"/>
  <c r="M28" i="10"/>
  <c r="N28" i="10" s="1"/>
  <c r="M14" i="10"/>
  <c r="N14" i="10" s="1"/>
  <c r="M13" i="10"/>
  <c r="N13" i="10" s="1"/>
  <c r="M12" i="10"/>
  <c r="N12" i="10" s="1"/>
  <c r="C21" i="2" s="1"/>
  <c r="U45" i="12" l="1"/>
  <c r="C23" i="2"/>
  <c r="N43" i="10"/>
  <c r="M43" i="10"/>
  <c r="B25" i="8" l="1"/>
  <c r="B24" i="8"/>
  <c r="B23" i="8"/>
  <c r="B22" i="8"/>
  <c r="B21" i="8"/>
  <c r="B20" i="8"/>
  <c r="B19" i="8"/>
  <c r="B18" i="8"/>
  <c r="B17" i="8"/>
  <c r="B16" i="8"/>
  <c r="B15" i="8"/>
  <c r="B14" i="8"/>
  <c r="B13" i="8"/>
  <c r="M45" i="5" l="1"/>
  <c r="N45" i="5" s="1"/>
  <c r="M40" i="5"/>
  <c r="N40" i="5" s="1"/>
  <c r="M39" i="5"/>
  <c r="N39" i="5" s="1"/>
  <c r="M38" i="5"/>
  <c r="N38" i="5" s="1"/>
  <c r="M37" i="5"/>
  <c r="N37" i="5" s="1"/>
  <c r="M36" i="5"/>
  <c r="N36" i="5" s="1"/>
  <c r="M35" i="5"/>
  <c r="N35" i="5" s="1"/>
  <c r="M34" i="5"/>
  <c r="N34" i="5" s="1"/>
  <c r="M33" i="5"/>
  <c r="N33" i="5" s="1"/>
  <c r="M32" i="5"/>
  <c r="N32" i="5" s="1"/>
  <c r="M31" i="5"/>
  <c r="N31" i="5" s="1"/>
  <c r="M30" i="5"/>
  <c r="N30" i="5" s="1"/>
  <c r="M29" i="5"/>
  <c r="N29" i="5" s="1"/>
  <c r="M28" i="5"/>
  <c r="N28" i="5" s="1"/>
  <c r="M26" i="5"/>
  <c r="N26" i="5" s="1"/>
  <c r="M25" i="5"/>
  <c r="N25" i="5" s="1"/>
  <c r="M23" i="5"/>
  <c r="N23" i="5" s="1"/>
  <c r="M15" i="5"/>
  <c r="K64" i="4"/>
  <c r="O48" i="4"/>
  <c r="O31" i="4"/>
  <c r="O30" i="4"/>
  <c r="O29" i="4"/>
  <c r="O28" i="4"/>
  <c r="O27" i="4"/>
  <c r="O26" i="4"/>
  <c r="O25" i="4"/>
  <c r="O24" i="4"/>
  <c r="O23" i="4"/>
  <c r="O22" i="4"/>
  <c r="O21" i="4"/>
  <c r="O20" i="4"/>
  <c r="O19" i="4"/>
  <c r="O18" i="4"/>
  <c r="O17" i="4"/>
  <c r="O16" i="4"/>
  <c r="O15" i="4"/>
  <c r="O14" i="4"/>
  <c r="B36" i="2"/>
  <c r="G18" i="2" s="1"/>
  <c r="M65" i="5" l="1"/>
  <c r="N15" i="5"/>
  <c r="C28" i="2"/>
  <c r="C25" i="2"/>
  <c r="O64" i="4"/>
  <c r="B38" i="2"/>
  <c r="N65" i="5" l="1"/>
  <c r="C24" i="2"/>
  <c r="C36" i="2"/>
  <c r="C37" i="2"/>
  <c r="C40" i="2" l="1"/>
  <c r="C38" i="2"/>
</calcChain>
</file>

<file path=xl/sharedStrings.xml><?xml version="1.0" encoding="utf-8"?>
<sst xmlns="http://schemas.openxmlformats.org/spreadsheetml/2006/main" count="753" uniqueCount="313">
  <si>
    <t>x</t>
  </si>
  <si>
    <t>förderfähige Ausgaben</t>
  </si>
  <si>
    <t>in %</t>
  </si>
  <si>
    <t>bis</t>
  </si>
  <si>
    <t xml:space="preserve">vom </t>
  </si>
  <si>
    <r>
      <t xml:space="preserve">Bitte die grau hinterlegten Felder befüllen!
</t>
    </r>
    <r>
      <rPr>
        <i/>
        <sz val="11"/>
        <rFont val="Arial"/>
        <family val="2"/>
      </rPr>
      <t>Wir geben Ihnen Hinweise zur Eingabe der notwendigen Daten, sobald Sie die betreffenden Felder auswählen</t>
    </r>
  </si>
  <si>
    <t xml:space="preserve">GESAMTÜBERSICHT </t>
  </si>
  <si>
    <t>Hinweis: Die Angaben in den nicht farblich unterlegten Feldern werden aufgrund Ihrer Eingaben automatisch berechnet.</t>
  </si>
  <si>
    <t>Zuwendungs-/Zuweisungsempfänger</t>
  </si>
  <si>
    <t>Vorhaben</t>
  </si>
  <si>
    <t>Vorgangsnummer laut Zuwendungsbescheid/ Zuweisungsschreiben</t>
  </si>
  <si>
    <t>Bewilligungszeitraum</t>
  </si>
  <si>
    <t>vom</t>
  </si>
  <si>
    <t>Abrechnungsszeitraum</t>
  </si>
  <si>
    <r>
      <t xml:space="preserve">Fördersatz 
</t>
    </r>
    <r>
      <rPr>
        <i/>
        <sz val="9"/>
        <color indexed="8"/>
        <rFont val="Arial"/>
        <family val="2"/>
      </rPr>
      <t>(gem. Ziffer 1. des Zuwendungsbescheides)</t>
    </r>
  </si>
  <si>
    <t>Angaben lt. Zuwendungsbescheid/ Zuweisungsschreiben</t>
  </si>
  <si>
    <t>Angaben lt. abgerechneten/
nachgewiesenen Ausgaben</t>
  </si>
  <si>
    <r>
      <t xml:space="preserve">Bewilligte Ausgaben 
</t>
    </r>
    <r>
      <rPr>
        <sz val="9"/>
        <color indexed="8"/>
        <rFont val="Arial"/>
        <family val="2"/>
      </rPr>
      <t>(in Euro)</t>
    </r>
  </si>
  <si>
    <r>
      <t xml:space="preserve">Förderfähige Ausgaben </t>
    </r>
    <r>
      <rPr>
        <sz val="9"/>
        <color indexed="8"/>
        <rFont val="Arial"/>
        <family val="2"/>
      </rPr>
      <t>(in Euro)</t>
    </r>
  </si>
  <si>
    <t>Personalausgaben</t>
  </si>
  <si>
    <t>Indirekte Ausgaben</t>
  </si>
  <si>
    <t>Gesamtausgaben</t>
  </si>
  <si>
    <t>ergibt Zuwendung/ Zuweisung</t>
  </si>
  <si>
    <t>Eigenmittel</t>
  </si>
  <si>
    <t>Nachzuweisende Vorauszahlung</t>
  </si>
  <si>
    <t>noch auszuzahlender Betrag</t>
  </si>
  <si>
    <t>Bitte die grau hinterlegten Felder befüllen!</t>
  </si>
  <si>
    <t>lfd. Nr.</t>
  </si>
  <si>
    <t>Art der Kosten</t>
  </si>
  <si>
    <t>Rechnungssteller</t>
  </si>
  <si>
    <t xml:space="preserve">genaue Bezeichnung der getätigten Ausgaben für Teilnehmer/
Leistungen Dritter/
</t>
  </si>
  <si>
    <t>Rechnungs-datum</t>
  </si>
  <si>
    <t>Rechnungsnummer des Lieferanten</t>
  </si>
  <si>
    <r>
      <t xml:space="preserve">vorhabens-bezogener Rechnungs-betrag </t>
    </r>
    <r>
      <rPr>
        <b/>
        <u/>
        <sz val="8"/>
        <color indexed="8"/>
        <rFont val="Arial"/>
        <family val="2"/>
      </rPr>
      <t xml:space="preserve">netto </t>
    </r>
    <r>
      <rPr>
        <b/>
        <sz val="8"/>
        <color indexed="8"/>
        <rFont val="Arial"/>
        <family val="2"/>
      </rPr>
      <t>*</t>
    </r>
  </si>
  <si>
    <r>
      <t xml:space="preserve">Mehrwert-steuer
</t>
    </r>
    <r>
      <rPr>
        <sz val="8"/>
        <color indexed="8"/>
        <rFont val="Arial"/>
        <family val="2"/>
      </rPr>
      <t>(nur OHNE Vorsteuer-abzugsbe-rechtigung)</t>
    </r>
  </si>
  <si>
    <t>Skonti, Boni u.ä.**</t>
  </si>
  <si>
    <t>Zahlungsdatum</t>
  </si>
  <si>
    <t>Bearbeitungshinweise IB</t>
  </si>
  <si>
    <t>(in Euro)</t>
  </si>
  <si>
    <t>Spalte1</t>
  </si>
  <si>
    <t>Spalte2</t>
  </si>
  <si>
    <t>Spalte3</t>
  </si>
  <si>
    <t>Spalte4</t>
  </si>
  <si>
    <t>Spalte5</t>
  </si>
  <si>
    <t>Spalte6</t>
  </si>
  <si>
    <t>Spalte62</t>
  </si>
  <si>
    <t>Spalte7</t>
  </si>
  <si>
    <t>Spalte8</t>
  </si>
  <si>
    <t>Spalte9</t>
  </si>
  <si>
    <t>Spalte10</t>
  </si>
  <si>
    <t>Spalte11</t>
  </si>
  <si>
    <t>Spalte12</t>
  </si>
  <si>
    <t>Spalte13</t>
  </si>
  <si>
    <t>Summen</t>
  </si>
  <si>
    <t>* Hinweis: Nicht dem Vorhaben zugehörige und nicht förderfähige Rechnungspositionen sind vom Rechnungsbetrag netto abzuziehen.</t>
  </si>
  <si>
    <t>** Hinweis: Gewährte Rabatte, Skonti, Boni u. ä. sind nicht förderfähig, selbst wenn sie nicht in Anspruch genommen werden (vgl. Zuwendungsbescheid/ Zuweisungsschreiben).</t>
  </si>
  <si>
    <t>Name des 
Mitarbeiters</t>
  </si>
  <si>
    <t>Vorname des 
Mitarbeiters</t>
  </si>
  <si>
    <t>Abrechnungszeitraum 
MM/JJJJ</t>
  </si>
  <si>
    <t>Anteil im Projekt in %</t>
  </si>
  <si>
    <t>vereinbarte Stundenanzahl gem. Arbeitsvertrag</t>
  </si>
  <si>
    <t xml:space="preserve">Art der Abrechnung
</t>
  </si>
  <si>
    <t>Anzahl 
der abzu-rechnenden Stunden je Monat</t>
  </si>
  <si>
    <t>Qualitäts-stufe</t>
  </si>
  <si>
    <t>Welche Pauschalwerte möchten Sie abrechnen?</t>
  </si>
  <si>
    <t>Pauschalwert</t>
  </si>
  <si>
    <r>
      <t xml:space="preserve">abgerechnete Ausgaben nach Pauschalwerte ohne Bezug auf Std. gem. AV
</t>
    </r>
    <r>
      <rPr>
        <b/>
        <sz val="8"/>
        <color indexed="10"/>
        <rFont val="Arial"/>
        <family val="2"/>
      </rPr>
      <t>später ausblenden….!!!!</t>
    </r>
  </si>
  <si>
    <t>abgerechnete Ausgaben</t>
  </si>
  <si>
    <t>Spalte52</t>
  </si>
  <si>
    <t>Spalte53</t>
  </si>
  <si>
    <t>a</t>
  </si>
  <si>
    <t>SUMME</t>
  </si>
  <si>
    <r>
      <t xml:space="preserve">Pauschalwerte </t>
    </r>
    <r>
      <rPr>
        <b/>
        <i/>
        <u val="singleAccounting"/>
        <sz val="9"/>
        <rFont val="Arial"/>
        <family val="2"/>
      </rPr>
      <t>ohne</t>
    </r>
    <r>
      <rPr>
        <sz val="9"/>
        <rFont val="Arial"/>
        <family val="2"/>
      </rPr>
      <t xml:space="preserve"> Urlaubsabgeltung</t>
    </r>
  </si>
  <si>
    <t>Pauschalwerte mit Urlaubsabgeltung</t>
  </si>
  <si>
    <t>Zuwendungsrechtsergänzungserlass</t>
  </si>
  <si>
    <r>
      <t xml:space="preserve">Pauschal </t>
    </r>
    <r>
      <rPr>
        <b/>
        <u val="singleAccounting"/>
        <sz val="9"/>
        <color theme="1"/>
        <rFont val="Arial"/>
        <family val="2"/>
      </rPr>
      <t>ohne</t>
    </r>
    <r>
      <rPr>
        <b/>
        <sz val="9"/>
        <color theme="1"/>
        <rFont val="Arial"/>
        <family val="2"/>
      </rPr>
      <t xml:space="preserve"> Urlaubsabgeltung</t>
    </r>
  </si>
  <si>
    <t>Qualitätsstufe</t>
  </si>
  <si>
    <t>EUR pro Stunde</t>
  </si>
  <si>
    <t>Stunden auf Monatsbasis</t>
  </si>
  <si>
    <t>Stunden auf Jahresbasis</t>
  </si>
  <si>
    <t>Stunden</t>
  </si>
  <si>
    <t>Monat</t>
  </si>
  <si>
    <t>b</t>
  </si>
  <si>
    <t>Jahr</t>
  </si>
  <si>
    <t>c</t>
  </si>
  <si>
    <t>d</t>
  </si>
  <si>
    <t>e</t>
  </si>
  <si>
    <t>EUR pro Monat</t>
  </si>
  <si>
    <t>EUR pro Jahr</t>
  </si>
  <si>
    <t>Pauschal mit Urlaubsabgeltung</t>
  </si>
  <si>
    <t xml:space="preserve">Arbeitnehmer Bruttoentgelt </t>
  </si>
  <si>
    <t>SV-Beitrag Arbeitgeber inkl. gesetzlicher Umlagen</t>
  </si>
  <si>
    <t>Erstattung gesetzlicher Umlagen</t>
  </si>
  <si>
    <t xml:space="preserve">Sonderzahlung </t>
  </si>
  <si>
    <t xml:space="preserve">SV-Beitrag Sonderzahlung inkl. gesetzlicher Umlagen </t>
  </si>
  <si>
    <t>Stundenlohn Hilfskraft</t>
  </si>
  <si>
    <t>nachträgliche Erstattung</t>
  </si>
  <si>
    <t>Auswahl</t>
  </si>
  <si>
    <t>Ja</t>
  </si>
  <si>
    <t>Nein</t>
  </si>
  <si>
    <t>Zuwendungssempfänger</t>
  </si>
  <si>
    <t>Vorgangsnummer laut Zuwendungsbescheid</t>
  </si>
  <si>
    <t>Meilenstein</t>
  </si>
  <si>
    <t>Bezeichnung Meilenstein gem. Zuwendungsbescheid</t>
  </si>
  <si>
    <t>Teilbetrag je Meilenstein</t>
  </si>
  <si>
    <t>erfüllt gem. ZWB definierter Nachweise (siehe Anlagen)</t>
  </si>
  <si>
    <t>f</t>
  </si>
  <si>
    <t>ggf. Vertragsnummer / 
lfd. Nr. Vergabeübersicht</t>
  </si>
  <si>
    <t>Spalte0</t>
  </si>
  <si>
    <t>lfd. Nr. AZ</t>
  </si>
  <si>
    <t>Personalausgaben VKO alt</t>
  </si>
  <si>
    <t>Personalausgaben direkte Ausgaben</t>
  </si>
  <si>
    <t>Personalausgaben Unternehmerlohn</t>
  </si>
  <si>
    <t>Zuwendungsempfänger</t>
  </si>
  <si>
    <t>Ausgabe bitte einem Netzwerkpartner zuordnen</t>
  </si>
  <si>
    <t>Name des 
Unternehmers/ Vorstands</t>
  </si>
  <si>
    <t>Vorname des 
Unternehmers/ Vorstands</t>
  </si>
  <si>
    <t xml:space="preserve">geplante Art der Abrechnung
</t>
  </si>
  <si>
    <r>
      <t xml:space="preserve">Anteil im Projekt in %
</t>
    </r>
    <r>
      <rPr>
        <sz val="8"/>
        <rFont val="Arial"/>
        <family val="2"/>
      </rPr>
      <t>(Angaben nur vornehmen, wenn Unternehmer/ Vorstand prozentual anteilig im Projekt beschäftigt, bei Planung mit Projektstunden bitte Spalte H nutzen)</t>
    </r>
  </si>
  <si>
    <t>abgerechnete Gesamtstunden*
(nur auszufüllen, wenn Spalte F mit Stunden abgerechnet wird)</t>
  </si>
  <si>
    <t>Qualitäts- stufe</t>
  </si>
  <si>
    <t>pausch. KV-Anteil</t>
  </si>
  <si>
    <t>pausch. PV-Anteil</t>
  </si>
  <si>
    <t>pausch. RV-Anteil</t>
  </si>
  <si>
    <t>pausch. AV-Anteil</t>
  </si>
  <si>
    <t>abgerechnete Ausgaben je Abrechnungs-art</t>
  </si>
  <si>
    <t xml:space="preserve">abgerechnete Ausgaben
</t>
  </si>
  <si>
    <t>Liegen SV-Nachweise vor?</t>
  </si>
  <si>
    <t>Bitte wählen Sie Ja/ Nein</t>
  </si>
  <si>
    <t>Spalte16</t>
  </si>
  <si>
    <t>Spalte102</t>
  </si>
  <si>
    <t>Spalte1023</t>
  </si>
  <si>
    <t>Spalte1022</t>
  </si>
  <si>
    <t>Spalte103</t>
  </si>
  <si>
    <t>Spalte14</t>
  </si>
  <si>
    <t>Spalte15</t>
  </si>
  <si>
    <t>Spalte17</t>
  </si>
  <si>
    <t>Spalte112</t>
  </si>
  <si>
    <t>Spalte20</t>
  </si>
  <si>
    <t>*     Der zeitliche Einsatz des Unternehmers oder eines angestellten Geschäftsführers darf im Projekt(-netzwerk) maximal ein Drittel seiner Gesamtarbeitszeit pro Monat betragen (bei Unternehmern im Hauptgewerbe mit höchstens fünf Mitarbeitern maximal 50 v. H.) und reduziert sich anteilig, sofern Tätigkeiten gleichzeitig in mehreren Unternehmen oder in Anstellungsverhältnissen bestehen. Die anrechnungsfähige Gesamtarbeitszeit ist dabei auf durchschnittlich 60 Stunden pro Woche für alle ausgeübten Tätigkeiten begrenzt.</t>
  </si>
  <si>
    <t>Pauschal</t>
  </si>
  <si>
    <t>KV</t>
  </si>
  <si>
    <t>PV</t>
  </si>
  <si>
    <t>RV</t>
  </si>
  <si>
    <t>AV</t>
  </si>
  <si>
    <t>Pauschalierung Unternehmerlohn gem. Richtlinie</t>
  </si>
  <si>
    <t>Projektentw.</t>
  </si>
  <si>
    <t>Produktion</t>
  </si>
  <si>
    <t>Vertrieb</t>
  </si>
  <si>
    <t>Qualitäts-</t>
  </si>
  <si>
    <t>stufe a)</t>
  </si>
  <si>
    <t>stufe b)</t>
  </si>
  <si>
    <t>stufe c)</t>
  </si>
  <si>
    <t>stufe d)</t>
  </si>
  <si>
    <t>stufe e)</t>
  </si>
  <si>
    <t xml:space="preserve">(leitende Stellung und mit Tätigkeiten </t>
  </si>
  <si>
    <t>(schwierige verantwortungs-volle Tätigkeiten)</t>
  </si>
  <si>
    <t>(schwierige und selbstständige</t>
  </si>
  <si>
    <t>(Fachkräfte)</t>
  </si>
  <si>
    <t>(angelernte Kräfte)</t>
  </si>
  <si>
    <t>von besonderer Bedeutung und Verantwortung)</t>
  </si>
  <si>
    <t>Tätigkeiten)</t>
  </si>
  <si>
    <t>in Euro</t>
  </si>
  <si>
    <r>
      <t xml:space="preserve">Basis-Pauschalwert Monat </t>
    </r>
    <r>
      <rPr>
        <sz val="10"/>
        <color theme="1"/>
        <rFont val="Arial"/>
        <family val="2"/>
      </rPr>
      <t xml:space="preserve">(Arbeitnehmer-Durchschnittsbrutto 2021 inkl. Kohäsionsfaktor </t>
    </r>
  </si>
  <si>
    <t xml:space="preserve">5,5 v. H.  </t>
  </si>
  <si>
    <t>ohne Sozialversicherung)</t>
  </si>
  <si>
    <t xml:space="preserve">Bei Nachweis hinzurechnen </t>
  </si>
  <si>
    <t xml:space="preserve">maximal </t>
  </si>
  <si>
    <t>20,075 v. H. Sozialversicherungs-anteil (bis zur Beitrags-bemessungsgrenze von 4 837,50 Euro in der Kranken- und Pflegeversicherung)</t>
  </si>
  <si>
    <t xml:space="preserve"> </t>
  </si>
  <si>
    <t>davon für Krankenversicherung</t>
  </si>
  <si>
    <t>7,95 v. H.</t>
  </si>
  <si>
    <t>bis zur Beitrags-bemessungsgrenze von 4 837,50 Euro</t>
  </si>
  <si>
    <t xml:space="preserve">davon für Pflegeversicherung </t>
  </si>
  <si>
    <t>1,525 v. H.</t>
  </si>
  <si>
    <t>davon für Rentenversicherung</t>
  </si>
  <si>
    <t>9,3 v. H.</t>
  </si>
  <si>
    <t xml:space="preserve">davon für </t>
  </si>
  <si>
    <t xml:space="preserve">Arbeitslosen-versicherung </t>
  </si>
  <si>
    <t>1,3 v. H.</t>
  </si>
  <si>
    <r>
      <t>Summe</t>
    </r>
    <r>
      <rPr>
        <sz val="8"/>
        <color theme="1"/>
        <rFont val="Arial"/>
        <family val="2"/>
      </rPr>
      <t> </t>
    </r>
  </si>
  <si>
    <t>gerundet</t>
  </si>
  <si>
    <t>Basis-Pauschalwert Stunde</t>
  </si>
  <si>
    <t>(Basis-Pauschalwert Monat/ 174 Stunden)</t>
  </si>
  <si>
    <t xml:space="preserve">Bei Nachweis hinzurechnen maximal </t>
  </si>
  <si>
    <t xml:space="preserve">20,075 v. H. Sozialversicherungs-anteil (bis zur Beitrags-bemessungsgrenze von 4 837,50 Euro/ 174 Stunden pro Monat in der </t>
  </si>
  <si>
    <t>Kranken- und Pflegeversicherung)</t>
  </si>
  <si>
    <t>bis zur Beitrags-bemessungsgrenze von 4 837,50 Euro/ 174 Stunden pro Monat</t>
  </si>
  <si>
    <t xml:space="preserve">1,525 v. H. </t>
  </si>
  <si>
    <t xml:space="preserve">1,3 v. H. </t>
  </si>
  <si>
    <t>Summe</t>
  </si>
  <si>
    <t>Art der Zahlung bzw. Gehaltsbestandteil *</t>
  </si>
  <si>
    <t>Anteil im Vorhaben in %</t>
  </si>
  <si>
    <t>förderfähige Stunden, die ausschließlich für das Vorhaben  getätigt wurden lt. Stundennachweis</t>
  </si>
  <si>
    <t>Betrag **</t>
  </si>
  <si>
    <t xml:space="preserve">förderfähige Ausgaben lt. Kunde </t>
  </si>
  <si>
    <t>förderfähige Ausgaben lt. IB</t>
  </si>
  <si>
    <t>* Anzugeben ist das reguläre Monatsgehalt. Einmal-/Sonderzahlungen sind in einer separaten Zeile aufzuführen.</t>
  </si>
  <si>
    <r>
      <t xml:space="preserve">** Anzugeben ist der Betrag, für den eine Förderung beansprucht wird. </t>
    </r>
    <r>
      <rPr>
        <b/>
        <sz val="8"/>
        <rFont val="Arial"/>
        <family val="2"/>
      </rPr>
      <t>Förderfähig</t>
    </r>
    <r>
      <rPr>
        <sz val="8"/>
        <rFont val="Arial"/>
        <family val="2"/>
      </rPr>
      <t xml:space="preserve"> sind nur Ausgaben für Leistungen, die tatsächlich im Rahmen des Vorhabens angefallen sind. </t>
    </r>
    <r>
      <rPr>
        <b/>
        <sz val="8"/>
        <rFont val="Arial"/>
        <family val="2"/>
      </rPr>
      <t xml:space="preserve">Nicht förderfähig </t>
    </r>
    <r>
      <rPr>
        <sz val="8"/>
        <rFont val="Arial"/>
        <family val="2"/>
      </rPr>
      <t>sind insbesondere Ausgaben, die lt. Zuweisungsschreiben / Zuwendungsbescheid / Förderrichtlinie/ Fördergrundsätze ausgeschlossen sind und/oder Personal finanziell besser stellen als vergleichbare Landesbedienstete. Zu berücksichtigen sind auch evt. Erstattungen durch die Krankenkassen.</t>
    </r>
  </si>
  <si>
    <t xml:space="preserve">wenn abweichend dann hier eintragen </t>
  </si>
  <si>
    <t>Hinweis: Bitte geben Sie hier ausschließlich die Zahlen ohne Trennung an. Das Format wird automatisch dargestellt.</t>
  </si>
  <si>
    <t>Publizität</t>
  </si>
  <si>
    <t>Prüfkriterium</t>
  </si>
  <si>
    <t>Risikoprüffeld</t>
  </si>
  <si>
    <t xml:space="preserve">2. risikobasierte Kriterien (ggf. getrennt nach Personal und Sachausgaben und auch kürzer fassen) </t>
  </si>
  <si>
    <t xml:space="preserve">2.1 Sachausgaben </t>
  </si>
  <si>
    <t xml:space="preserve">2.2 Personalausgaben </t>
  </si>
  <si>
    <t>1. Tiefenprüfung</t>
  </si>
  <si>
    <t>risikobasierte_Kriterien</t>
  </si>
  <si>
    <t xml:space="preserve">zahlenbasierte_Kriterien </t>
  </si>
  <si>
    <r>
      <t xml:space="preserve">Fördersatz indirekte Ausgaben
</t>
    </r>
    <r>
      <rPr>
        <i/>
        <sz val="9"/>
        <color indexed="8"/>
        <rFont val="Arial"/>
        <family val="2"/>
      </rPr>
      <t>(gem. Zuwendungsbescheid)</t>
    </r>
  </si>
  <si>
    <t>Hinweis: Bitte reichen Sie spätestens mit dem 1. Auszahlungsantrag den Publizitätsnachweis gem. Zuwendungsbescheid/ Zuweisungsschreiben ein.</t>
  </si>
  <si>
    <t>Kürzungsgründe</t>
  </si>
  <si>
    <t>Investitionsort nicht ersichtlich bzw. Lieferanschrift ≠ Investitionsort</t>
  </si>
  <si>
    <t>Ausgaben ohne Originalbeleg</t>
  </si>
  <si>
    <t>Ausgaben ohne Nachweis</t>
  </si>
  <si>
    <t xml:space="preserve">Ausgaben ohne Kontoauszug </t>
  </si>
  <si>
    <t>Zahlbetrag lt.  Kontoauszug bzw. Zahlungsnachweis</t>
  </si>
  <si>
    <t>Korrektur des Rechnungsbetrages</t>
  </si>
  <si>
    <t xml:space="preserve">abzgl. Skonto, Boni, Rabatte lt. Zuwendungsbescheid </t>
  </si>
  <si>
    <t>Grundstücks- u. Baunebenkosten, Beratungskosten als Bestandteil der Baunebenkosten</t>
  </si>
  <si>
    <t>Kürzung wg. Vergabeverstoß (Angabe in %)</t>
  </si>
  <si>
    <t xml:space="preserve">Kürzung wg. Nichteinhaltung Publizitätsvorschriften </t>
  </si>
  <si>
    <t>nicht dem Projekt / Zuwendungszweck zuordenbar</t>
  </si>
  <si>
    <t>Zahlungsbetrag lt. Rechnung</t>
  </si>
  <si>
    <t>nff Positionen aus der Rechnung</t>
  </si>
  <si>
    <t xml:space="preserve">nff. lt. Prüfbericht vom BLSA bzw. anderer Prüfstellen </t>
  </si>
  <si>
    <t>Rechnungsgegenstand nicht Antragsgegenstand</t>
  </si>
  <si>
    <t>Einzelansatzüberschreitung über 20%</t>
  </si>
  <si>
    <t>abz.Mehrwertsteuer, da Nettoförderung</t>
  </si>
  <si>
    <t>Rechnung bzw. Leistungserbringung nach Ende des Bewilligungszeitraumes</t>
  </si>
  <si>
    <t xml:space="preserve">Bezuschussung dieser Investitionen vorerst gesperrt </t>
  </si>
  <si>
    <t>fehlerhafte Ermittlung der Einheiten / Bemessungsgrundlage</t>
  </si>
  <si>
    <t xml:space="preserve">nff. Wg. Doppelförderung </t>
  </si>
  <si>
    <t>Nichteinhaltung Besserstellungsverbot</t>
  </si>
  <si>
    <t>Rundungsfehler</t>
  </si>
  <si>
    <t>Kürzung entsprechend Bewilligung</t>
  </si>
  <si>
    <t>nff. wg. Nichteinhaltung BRKGVwV</t>
  </si>
  <si>
    <t>Spalte18</t>
  </si>
  <si>
    <t>Spalte113</t>
  </si>
  <si>
    <t>Spalte32</t>
  </si>
  <si>
    <t>Spalte33</t>
  </si>
  <si>
    <r>
      <t>davon 
(</t>
    </r>
    <r>
      <rPr>
        <sz val="8"/>
        <color theme="1"/>
        <rFont val="Arial"/>
        <family val="2"/>
      </rPr>
      <t>sofern gem. Bescheid anzugeben)</t>
    </r>
  </si>
  <si>
    <t>Kostengruppe</t>
  </si>
  <si>
    <t>KG 100</t>
  </si>
  <si>
    <t>Investitionsmehrkosten gem. Art. 38 AGVO</t>
  </si>
  <si>
    <t>KG 200</t>
  </si>
  <si>
    <t>gem. Art. 38a AGVO</t>
  </si>
  <si>
    <t>KG 300</t>
  </si>
  <si>
    <t>KG 400</t>
  </si>
  <si>
    <t>KG 500</t>
  </si>
  <si>
    <t>KG 600</t>
  </si>
  <si>
    <t>KG 700</t>
  </si>
  <si>
    <t>Investitionen davon Posititionen</t>
  </si>
  <si>
    <r>
      <t>Kostengruppen 
(</t>
    </r>
    <r>
      <rPr>
        <sz val="8"/>
        <color theme="1"/>
        <rFont val="Arial"/>
        <family val="2"/>
      </rPr>
      <t>sofern gem. Bescheid anzugeben)</t>
    </r>
  </si>
  <si>
    <t>0. Belegprüfung erfolgt</t>
  </si>
  <si>
    <t>Belegprüfung_erfolgt</t>
  </si>
  <si>
    <t>2.1.10  Sonstige Auffälligkeiten (Sachausgaben)</t>
  </si>
  <si>
    <t>2.1.9    Finanzierungsbaustein (Mietkauf, Leasing o.ä.) nicht Antragsgegenstand, bzw. Gegenstand eines Änderungsantrages</t>
  </si>
  <si>
    <t>2.1.8    Ausgaben-Kostengruppe war nicht Antragsgegenstand, bzw. Gegenstand eines Änderungsantrages</t>
  </si>
  <si>
    <t>2.1.7    Der Zahlungsbetrag weicht vom Rechnungsbetrag ab.</t>
  </si>
  <si>
    <t>2.1.6    Das Rechnungsdatum liegt im engen zeitlichen Zusammenhang mit dem Vorhabenbeginn (vorzeitiger MB).</t>
  </si>
  <si>
    <t>2.1.5    Aus den Angaben des Zuwendungsempfängers im Verwendungszweck des zahlenmäßigen Nachweises ergeben sich Hinweise auf eine Nichtförderfähigkeit der Ausgaben.</t>
  </si>
  <si>
    <t>2.1.4    Aus den Angaben des Zuwendungsempfängers im Verwendungszweck des zahlenmäßigen Nachweises ergeben sich Hinweise auf einen unklaren Bezug zum Vorhaben.</t>
  </si>
  <si>
    <t>2.1.3    Die Angaben des Zahlungsempfängers / Rechnungslegers wecken Zweifel an der rechtmäßigen Verwendung der Mittel.</t>
  </si>
  <si>
    <t>2.1.2    Die Angaben im zahlenmäßigen Nachweis sind nicht plausibel.</t>
  </si>
  <si>
    <t>2.1.1    Die Angaben im zahlenmäßigen Nachweis sind unvollständig.</t>
  </si>
  <si>
    <t>1.1       Das entsprechende Los befindet sich derzeit in Vergabetiefenprüfung</t>
  </si>
  <si>
    <t>0.1       Belegprüfung zu 100% erfolgt, da Bearbeitung vor dem 01.02.2025</t>
  </si>
  <si>
    <t>2.2.1   Die Angaben im zahlenmäßigen Nachweis sind unvollständig.</t>
  </si>
  <si>
    <t>2.2.2   Die Angaben im zahlenmäßigen Nachweis sind nicht plausibel.</t>
  </si>
  <si>
    <t>2.2.3   Abrechnungszeitraum liegt nicht innerhalb des Projektzeitraumes.</t>
  </si>
  <si>
    <t>2.2.4   Die abgerechneten Ausgaben je Teilnehmer weichen deutlich von vorherigen Zahlungen ab (Weihnachtsgeld etc.)</t>
  </si>
  <si>
    <t xml:space="preserve">2.2.5   Sonstige Auffälligkeiten </t>
  </si>
  <si>
    <t>0.2       Prüfbescheinigung</t>
  </si>
  <si>
    <t>1.2       Vergabetiefenprüfung ist erfolgt</t>
  </si>
  <si>
    <t>3. risikobehaftete Ausgaben</t>
  </si>
  <si>
    <t>3.1        risikobehaftete Ausgaben gem. Risikoanalyse, wenn noch nicht in 1 und/oder 2 enthalten</t>
  </si>
  <si>
    <t>Kategorisierung Fehler</t>
  </si>
  <si>
    <t>Zufallsfehler</t>
  </si>
  <si>
    <t>Zufallsfehler (grob)</t>
  </si>
  <si>
    <t>Systembedingter Fehler</t>
  </si>
  <si>
    <t>Fehlerkategorie</t>
  </si>
  <si>
    <t>risikobehaftete_Ausgabenkategorien</t>
  </si>
  <si>
    <t>Sonstiges (siehe Bearbeitungshinweise IB)</t>
  </si>
  <si>
    <t>Ausweitung_Stichprobe</t>
  </si>
  <si>
    <t xml:space="preserve">Abrechnungszeitraum </t>
  </si>
  <si>
    <t>Vergabetiefenprüfung</t>
  </si>
  <si>
    <t xml:space="preserve">3. zahlenbasierte Kriterien </t>
  </si>
  <si>
    <t xml:space="preserve">3.1       Auswahl wertmäßig größte Position aus jeder Ausgaben- bzw. Kostengruppe </t>
  </si>
  <si>
    <t>3.2       Auswahl wertmäßig zweitgrößte Position aus jeder Ausgaben- bzw. Kostengruppe.</t>
  </si>
  <si>
    <t>3.3       Auswahl wertmäßig drittgrößte Position aus jeder Ausgaben- bzw. Kostengruppe.</t>
  </si>
  <si>
    <t>3.4       Auswahl wertmäßig nächstgrößte Position ab der viertgrößten aus jeder Ausgaben bzw. Kostenkategorie</t>
  </si>
  <si>
    <t>Test 1</t>
  </si>
  <si>
    <t>Test 2</t>
  </si>
  <si>
    <t>Ausgaben für Lehrgänge und Leistungen externer Einrichtungen</t>
  </si>
  <si>
    <t>sonstige Sozialabgaben für Teilnehmende</t>
  </si>
  <si>
    <t>sonstige teilnahmebedingte Ausgaben</t>
  </si>
  <si>
    <t>Leistungen zur Sicherung des Lebensunterhalts der Teilnehmenden (SGB II)</t>
  </si>
  <si>
    <t>Miet- und Leasingausgaben für vorhabenbezogene Ausstattungsgegenstände</t>
  </si>
  <si>
    <t>Ausgaben für geringwertige Wirtschaftsgüter</t>
  </si>
  <si>
    <t>Ausgaben für Öffentlichkeitsarbeit</t>
  </si>
  <si>
    <t>Ausgaben für Dienstreisen des Projektpersonals</t>
  </si>
  <si>
    <t>Miet- und Mietnebenausgaben für projektbedingte Räume der Teilnehmenden</t>
  </si>
  <si>
    <t>Ausgaben für projektbedingte Fahrten der Teilnehmenden</t>
  </si>
  <si>
    <t>Dieses finden Sie ebenfalls auf unserer Homepage unter dem Reiter "Richtlinien/Merkblätter".</t>
  </si>
  <si>
    <r>
      <rPr>
        <b/>
        <u/>
        <sz val="11"/>
        <color theme="1"/>
        <rFont val="Arial"/>
        <family val="2"/>
      </rPr>
      <t xml:space="preserve">Hinweis: </t>
    </r>
    <r>
      <rPr>
        <b/>
        <sz val="11"/>
        <color theme="1"/>
        <rFont val="Arial"/>
        <family val="2"/>
      </rPr>
      <t>Bitte beachten Sie die Regelungen im "Merkblatt zur Anwendung der Pauschalierung förderfähiger Personalausgaben in der Förderperiode 2021-2027."</t>
    </r>
  </si>
  <si>
    <r>
      <rPr>
        <b/>
        <u/>
        <sz val="11"/>
        <color theme="1"/>
        <rFont val="Arial"/>
        <family val="2"/>
      </rPr>
      <t>Hinweis:</t>
    </r>
    <r>
      <rPr>
        <b/>
        <sz val="11"/>
        <color theme="1"/>
        <rFont val="Arial"/>
        <family val="2"/>
      </rPr>
      <t xml:space="preserve"> Die Bezuschussung von Barzahlungen und Verrechnungen ist ausgeschlossen.</t>
    </r>
  </si>
  <si>
    <t>Bemerkungen</t>
  </si>
  <si>
    <t>Die Abrechnung von Personal soll nach Möglichkeit grundsätzlich auf Monatsbasis und "ohne Urlaubsabgeltung" erfolgen.</t>
  </si>
  <si>
    <t>Hinweis: Zum Hinzufügen weiterer Zeilen markieren Sie bitte eine bereits bestehende Zeile und drücken Sie gleichzeitig "Strg" und "+".</t>
  </si>
  <si>
    <t>Motivationsprämie (bis zu EUR 100,00 pro Monat)</t>
  </si>
  <si>
    <t xml:space="preserve">Programm REGIO AKTIV - Förderbereich C
zahlenmäßiger Nachweis - Anlage 1 zum Auszahlungsantrag Nr.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</si>
</sst>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 #,##0.00\ &quot;€&quot;_-;\-* #,##0.00\ &quot;€&quot;_-;_-* &quot;-&quot;??\ &quot;€&quot;_-;_-@_-"/>
    <numFmt numFmtId="43" formatCode="_-* #,##0.00_-;\-* #,##0.00_-;_-* &quot;-&quot;??_-;_-@_-"/>
    <numFmt numFmtId="164" formatCode="&quot;ZS/&quot;\ 0000&quot;/&quot;\ 00&quot;/&quot;\ 000000"/>
    <numFmt numFmtId="165" formatCode="mm\ \/\ yyyy"/>
    <numFmt numFmtId="166" formatCode="_(* #,##0.00_);_(* \(#,##0.00\);_(* &quot;-&quot;??_);_(@_)"/>
    <numFmt numFmtId="167" formatCode="#,##0.00\ &quot;€&quot;"/>
    <numFmt numFmtId="168" formatCode="&quot;ZS/ &quot;0000&quot;/ &quot;00&quot;/ &quot;000000"/>
    <numFmt numFmtId="169" formatCode="mm\/yyyy"/>
  </numFmts>
  <fonts count="45" x14ac:knownFonts="1">
    <font>
      <sz val="11"/>
      <color theme="1"/>
      <name val="Calibri"/>
      <family val="2"/>
      <scheme val="minor"/>
    </font>
    <font>
      <sz val="10"/>
      <color theme="1"/>
      <name val="Arial"/>
      <family val="2"/>
    </font>
    <font>
      <sz val="11"/>
      <color theme="1"/>
      <name val="Calibri"/>
      <family val="2"/>
      <scheme val="minor"/>
    </font>
    <font>
      <b/>
      <sz val="11"/>
      <color theme="1"/>
      <name val="Calibri"/>
      <family val="2"/>
      <scheme val="minor"/>
    </font>
    <font>
      <sz val="10"/>
      <name val="Arial"/>
      <family val="2"/>
    </font>
    <font>
      <b/>
      <sz val="12"/>
      <name val="Arial"/>
      <family val="2"/>
    </font>
    <font>
      <sz val="11"/>
      <color theme="1"/>
      <name val="Arial"/>
      <family val="2"/>
    </font>
    <font>
      <b/>
      <sz val="11"/>
      <name val="Arial"/>
      <family val="2"/>
    </font>
    <font>
      <sz val="10"/>
      <name val="Arial"/>
      <family val="2"/>
    </font>
    <font>
      <b/>
      <sz val="9"/>
      <name val="Arial"/>
      <family val="2"/>
    </font>
    <font>
      <b/>
      <sz val="8"/>
      <name val="Arial"/>
      <family val="2"/>
    </font>
    <font>
      <b/>
      <i/>
      <sz val="11"/>
      <name val="Arial"/>
      <family val="2"/>
    </font>
    <font>
      <sz val="9"/>
      <name val="Arial"/>
      <family val="2"/>
    </font>
    <font>
      <i/>
      <sz val="11"/>
      <name val="Arial"/>
      <family val="2"/>
    </font>
    <font>
      <sz val="8"/>
      <name val="Arial"/>
      <family val="2"/>
    </font>
    <font>
      <b/>
      <sz val="11"/>
      <color theme="1"/>
      <name val="Arial"/>
      <family val="2"/>
    </font>
    <font>
      <b/>
      <sz val="12"/>
      <color theme="1"/>
      <name val="Arial"/>
      <family val="2"/>
    </font>
    <font>
      <sz val="9"/>
      <color theme="1"/>
      <name val="Arial"/>
      <family val="2"/>
    </font>
    <font>
      <b/>
      <sz val="9"/>
      <color theme="1"/>
      <name val="Arial"/>
      <family val="2"/>
    </font>
    <font>
      <i/>
      <sz val="9"/>
      <color indexed="8"/>
      <name val="Arial"/>
      <family val="2"/>
    </font>
    <font>
      <b/>
      <i/>
      <sz val="9"/>
      <color theme="1"/>
      <name val="Arial"/>
      <family val="2"/>
    </font>
    <font>
      <sz val="9"/>
      <color indexed="8"/>
      <name val="Arial"/>
      <family val="2"/>
    </font>
    <font>
      <i/>
      <sz val="11"/>
      <color theme="1"/>
      <name val="Arial"/>
      <family val="2"/>
    </font>
    <font>
      <i/>
      <sz val="9"/>
      <color theme="1"/>
      <name val="Arial"/>
      <family val="2"/>
    </font>
    <font>
      <sz val="11"/>
      <color rgb="FFFF0000"/>
      <name val="Arial"/>
      <family val="2"/>
    </font>
    <font>
      <b/>
      <sz val="8"/>
      <color theme="1"/>
      <name val="Arial"/>
      <family val="2"/>
    </font>
    <font>
      <b/>
      <u/>
      <sz val="8"/>
      <color indexed="8"/>
      <name val="Arial"/>
      <family val="2"/>
    </font>
    <font>
      <b/>
      <sz val="8"/>
      <color indexed="8"/>
      <name val="Arial"/>
      <family val="2"/>
    </font>
    <font>
      <sz val="8"/>
      <color indexed="8"/>
      <name val="Arial"/>
      <family val="2"/>
    </font>
    <font>
      <sz val="8"/>
      <color theme="1"/>
      <name val="Arial"/>
      <family val="2"/>
    </font>
    <font>
      <sz val="11"/>
      <color rgb="FF0070C0"/>
      <name val="Arial"/>
      <family val="2"/>
    </font>
    <font>
      <b/>
      <sz val="8"/>
      <color indexed="10"/>
      <name val="Arial"/>
      <family val="2"/>
    </font>
    <font>
      <b/>
      <i/>
      <u val="singleAccounting"/>
      <sz val="9"/>
      <name val="Arial"/>
      <family val="2"/>
    </font>
    <font>
      <b/>
      <u val="singleAccounting"/>
      <sz val="9"/>
      <color theme="1"/>
      <name val="Arial"/>
      <family val="2"/>
    </font>
    <font>
      <sz val="11"/>
      <name val="Calibri"/>
      <family val="2"/>
      <scheme val="minor"/>
    </font>
    <font>
      <sz val="10"/>
      <color theme="1"/>
      <name val="Arial"/>
      <family val="2"/>
    </font>
    <font>
      <b/>
      <sz val="10"/>
      <color theme="1"/>
      <name val="Arial"/>
      <family val="2"/>
    </font>
    <font>
      <sz val="11"/>
      <color rgb="FF00B050"/>
      <name val="Calibri"/>
      <family val="2"/>
      <scheme val="minor"/>
    </font>
    <font>
      <b/>
      <u/>
      <sz val="11"/>
      <color theme="1"/>
      <name val="Arial"/>
      <family val="2"/>
    </font>
    <font>
      <sz val="8"/>
      <color theme="1"/>
      <name val="Calibri"/>
      <family val="2"/>
      <scheme val="minor"/>
    </font>
    <font>
      <sz val="8"/>
      <color rgb="FFFF0000"/>
      <name val="Arial"/>
      <family val="2"/>
    </font>
    <font>
      <sz val="9"/>
      <color theme="1"/>
      <name val="Calibri"/>
      <family val="2"/>
      <scheme val="minor"/>
    </font>
    <font>
      <sz val="9"/>
      <color theme="1"/>
      <name val="Arial"/>
    </font>
    <font>
      <sz val="9"/>
      <name val="Arial"/>
    </font>
    <font>
      <sz val="8"/>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D9D9D9"/>
        <bgColor indexed="64"/>
      </patternFill>
    </fill>
  </fills>
  <borders count="31">
    <border>
      <left/>
      <right/>
      <top/>
      <bottom/>
      <diagonal/>
    </border>
    <border>
      <left/>
      <right style="thin">
        <color theme="0" tint="-0.249977111117893"/>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
      <left style="thin">
        <color theme="0" tint="-0.249977111117893"/>
      </left>
      <right/>
      <top/>
      <bottom/>
      <diagonal/>
    </border>
    <border>
      <left/>
      <right/>
      <top style="thin">
        <color theme="0" tint="-0.249977111117893"/>
      </top>
      <bottom style="thin">
        <color theme="0" tint="-0.249977111117893"/>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diagonal/>
    </border>
    <border>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theme="0" tint="-0.249977111117893"/>
      </left>
      <right style="thin">
        <color theme="0" tint="-0.249977111117893"/>
      </right>
      <top/>
      <bottom/>
      <diagonal/>
    </border>
    <border>
      <left style="medium">
        <color theme="0" tint="-0.249977111117893"/>
      </left>
      <right/>
      <top style="medium">
        <color theme="0" tint="-0.249977111117893"/>
      </top>
      <bottom/>
      <diagonal/>
    </border>
    <border>
      <left style="thin">
        <color theme="0" tint="-0.249977111117893"/>
      </left>
      <right/>
      <top style="medium">
        <color theme="0" tint="-0.249977111117893"/>
      </top>
      <bottom/>
      <diagonal/>
    </border>
    <border>
      <left style="thin">
        <color theme="0" tint="-0.249977111117893"/>
      </left>
      <right/>
      <top style="thin">
        <color theme="0" tint="-0.249977111117893"/>
      </top>
      <bottom style="thin">
        <color rgb="FFBFBFBF"/>
      </bottom>
      <diagonal/>
    </border>
    <border>
      <left style="thin">
        <color rgb="FFBFBFBF"/>
      </left>
      <right/>
      <top style="thin">
        <color rgb="FFBFBFBF"/>
      </top>
      <bottom/>
      <diagonal/>
    </border>
    <border>
      <left style="thin">
        <color theme="0" tint="-0.249977111117893"/>
      </left>
      <right/>
      <top style="thin">
        <color rgb="FFBFBFBF"/>
      </top>
      <bottom/>
      <diagonal/>
    </border>
    <border>
      <left style="thin">
        <color theme="0" tint="-0.249977111117893"/>
      </left>
      <right style="thin">
        <color rgb="FFBFBFBF"/>
      </right>
      <top style="thin">
        <color rgb="FFBFBFBF"/>
      </top>
      <bottom/>
      <diagonal/>
    </border>
    <border>
      <left style="thin">
        <color rgb="FFBFBFBF"/>
      </left>
      <right/>
      <top style="thin">
        <color theme="0" tint="-0.249977111117893"/>
      </top>
      <bottom/>
      <diagonal/>
    </border>
    <border>
      <left style="thin">
        <color rgb="FFBFBFBF"/>
      </left>
      <right/>
      <top style="thin">
        <color theme="0" tint="-0.249977111117893"/>
      </top>
      <bottom style="thin">
        <color rgb="FFBFBFBF"/>
      </bottom>
      <diagonal/>
    </border>
    <border>
      <left style="thin">
        <color theme="0" tint="-0.249977111117893"/>
      </left>
      <right style="medium">
        <color theme="0" tint="-0.249977111117893"/>
      </right>
      <top style="medium">
        <color theme="0" tint="-0.249977111117893"/>
      </top>
      <bottom style="thin">
        <color theme="0" tint="-0.249977111117893"/>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0" fontId="4" fillId="0" borderId="0"/>
    <xf numFmtId="0" fontId="8" fillId="0" borderId="0"/>
  </cellStyleXfs>
  <cellXfs count="440">
    <xf numFmtId="0" fontId="0" fillId="0" borderId="0" xfId="0"/>
    <xf numFmtId="0" fontId="0" fillId="4" borderId="0" xfId="0" applyFill="1"/>
    <xf numFmtId="0" fontId="0" fillId="4" borderId="0" xfId="0" applyFill="1" applyAlignment="1">
      <alignment horizontal="right"/>
    </xf>
    <xf numFmtId="0" fontId="0" fillId="4" borderId="0" xfId="0" applyFill="1" applyAlignment="1">
      <alignment vertical="top"/>
    </xf>
    <xf numFmtId="14" fontId="7" fillId="5" borderId="2" xfId="0" applyNumberFormat="1" applyFont="1" applyFill="1" applyBorder="1" applyAlignment="1" applyProtection="1">
      <alignment horizontal="center"/>
      <protection locked="0"/>
    </xf>
    <xf numFmtId="0" fontId="16" fillId="4" borderId="0" xfId="0" applyFont="1" applyFill="1" applyBorder="1" applyAlignment="1" applyProtection="1">
      <alignment horizontal="center" vertical="center" wrapText="1"/>
    </xf>
    <xf numFmtId="0" fontId="11" fillId="5" borderId="2" xfId="4" applyFont="1" applyFill="1" applyBorder="1" applyAlignment="1" applyProtection="1">
      <alignment horizontal="left" vertical="top" wrapText="1"/>
    </xf>
    <xf numFmtId="0" fontId="6" fillId="4" borderId="0" xfId="0" applyFont="1" applyFill="1" applyProtection="1"/>
    <xf numFmtId="0" fontId="6" fillId="4" borderId="0" xfId="0" applyFont="1" applyFill="1" applyAlignment="1" applyProtection="1">
      <alignment vertical="top"/>
    </xf>
    <xf numFmtId="0" fontId="0" fillId="0" borderId="0" xfId="0" applyAlignment="1">
      <alignment vertical="top"/>
    </xf>
    <xf numFmtId="14" fontId="0" fillId="0" borderId="0" xfId="0" applyNumberFormat="1" applyAlignment="1">
      <alignment vertical="top"/>
    </xf>
    <xf numFmtId="0" fontId="7" fillId="4" borderId="0" xfId="0" applyFont="1" applyFill="1" applyBorder="1" applyProtection="1"/>
    <xf numFmtId="0" fontId="7" fillId="4" borderId="0" xfId="0" applyFont="1" applyFill="1" applyBorder="1" applyAlignment="1" applyProtection="1">
      <alignment horizontal="right"/>
    </xf>
    <xf numFmtId="0" fontId="7" fillId="4" borderId="0" xfId="0" applyFont="1" applyFill="1" applyBorder="1" applyAlignment="1" applyProtection="1">
      <alignment horizontal="center"/>
    </xf>
    <xf numFmtId="0" fontId="6" fillId="4" borderId="0" xfId="0" applyFont="1" applyFill="1" applyBorder="1" applyProtection="1"/>
    <xf numFmtId="0" fontId="13" fillId="0" borderId="3" xfId="0" applyFont="1" applyBorder="1" applyAlignment="1" applyProtection="1">
      <alignment wrapText="1"/>
    </xf>
    <xf numFmtId="0" fontId="11" fillId="4" borderId="0" xfId="0" applyFont="1" applyFill="1" applyAlignment="1" applyProtection="1">
      <alignment wrapText="1"/>
    </xf>
    <xf numFmtId="0" fontId="11" fillId="0" borderId="0" xfId="0" applyFont="1" applyAlignment="1" applyProtection="1">
      <alignment wrapText="1"/>
    </xf>
    <xf numFmtId="0" fontId="13" fillId="4" borderId="0" xfId="0" applyFont="1" applyFill="1" applyBorder="1" applyAlignment="1" applyProtection="1">
      <alignment wrapText="1"/>
    </xf>
    <xf numFmtId="0" fontId="16" fillId="4" borderId="0" xfId="0" applyFont="1" applyFill="1" applyBorder="1" applyAlignment="1" applyProtection="1">
      <alignment vertical="center" wrapText="1"/>
    </xf>
    <xf numFmtId="0" fontId="16" fillId="4" borderId="0" xfId="0" applyFont="1" applyFill="1" applyBorder="1" applyAlignment="1" applyProtection="1">
      <alignment vertical="top" wrapText="1"/>
    </xf>
    <xf numFmtId="0" fontId="15" fillId="0" borderId="0" xfId="0" applyFont="1" applyBorder="1" applyAlignment="1" applyProtection="1">
      <alignment horizontal="center" vertical="center" wrapText="1"/>
    </xf>
    <xf numFmtId="0" fontId="7" fillId="4" borderId="0" xfId="0" applyFont="1" applyFill="1" applyBorder="1" applyAlignment="1" applyProtection="1">
      <alignment horizontal="right" vertical="center"/>
    </xf>
    <xf numFmtId="0" fontId="7" fillId="4" borderId="0" xfId="0" applyFont="1" applyFill="1" applyBorder="1" applyAlignment="1" applyProtection="1"/>
    <xf numFmtId="0" fontId="6" fillId="4" borderId="0" xfId="0" applyFont="1" applyFill="1" applyBorder="1" applyAlignment="1" applyProtection="1">
      <alignment horizontal="right"/>
    </xf>
    <xf numFmtId="14" fontId="7" fillId="4" borderId="0" xfId="0" applyNumberFormat="1" applyFont="1" applyFill="1" applyBorder="1" applyAlignment="1" applyProtection="1"/>
    <xf numFmtId="0" fontId="17" fillId="4" borderId="0" xfId="0" applyFont="1" applyFill="1" applyBorder="1" applyProtection="1"/>
    <xf numFmtId="14" fontId="7" fillId="4" borderId="0" xfId="0" applyNumberFormat="1" applyFont="1" applyFill="1" applyBorder="1" applyAlignment="1" applyProtection="1">
      <alignment horizontal="right"/>
    </xf>
    <xf numFmtId="0" fontId="7" fillId="4" borderId="0" xfId="0" applyFont="1" applyFill="1" applyAlignment="1" applyProtection="1">
      <alignment horizontal="right"/>
    </xf>
    <xf numFmtId="0" fontId="7" fillId="4" borderId="0" xfId="0" applyNumberFormat="1" applyFont="1" applyFill="1" applyBorder="1" applyAlignment="1" applyProtection="1">
      <alignment horizontal="center" vertical="top"/>
    </xf>
    <xf numFmtId="0" fontId="7" fillId="4" borderId="0" xfId="0" applyFont="1" applyFill="1" applyBorder="1" applyAlignment="1" applyProtection="1">
      <alignment horizontal="right" vertical="center" wrapText="1"/>
    </xf>
    <xf numFmtId="0" fontId="7" fillId="4" borderId="0" xfId="0" applyNumberFormat="1" applyFont="1" applyFill="1" applyBorder="1" applyAlignment="1" applyProtection="1">
      <alignment horizontal="center"/>
    </xf>
    <xf numFmtId="0" fontId="6" fillId="0" borderId="0" xfId="0" applyFont="1" applyBorder="1" applyProtection="1"/>
    <xf numFmtId="0" fontId="15" fillId="4" borderId="0" xfId="0" applyFont="1" applyFill="1" applyBorder="1" applyAlignment="1" applyProtection="1">
      <alignment horizontal="right"/>
    </xf>
    <xf numFmtId="0" fontId="11" fillId="4" borderId="0" xfId="0" applyFont="1" applyFill="1" applyBorder="1" applyProtection="1"/>
    <xf numFmtId="0" fontId="0" fillId="4" borderId="0" xfId="0" applyFill="1" applyBorder="1" applyAlignment="1" applyProtection="1">
      <alignment horizontal="right"/>
    </xf>
    <xf numFmtId="0" fontId="18" fillId="4" borderId="2" xfId="0" applyFont="1" applyFill="1" applyBorder="1" applyAlignment="1" applyProtection="1">
      <alignment vertical="center" wrapText="1"/>
    </xf>
    <xf numFmtId="0" fontId="0" fillId="4" borderId="0" xfId="0" applyFill="1" applyBorder="1" applyProtection="1"/>
    <xf numFmtId="0" fontId="20" fillId="0" borderId="2" xfId="0" applyFont="1" applyFill="1" applyBorder="1" applyAlignment="1" applyProtection="1">
      <alignment horizontal="center" vertical="center" wrapText="1"/>
    </xf>
    <xf numFmtId="0" fontId="20" fillId="4" borderId="2" xfId="0" applyFont="1" applyFill="1" applyBorder="1" applyAlignment="1" applyProtection="1">
      <alignment horizontal="center" vertical="center" wrapText="1"/>
    </xf>
    <xf numFmtId="0" fontId="6" fillId="4" borderId="0" xfId="0" applyFont="1" applyFill="1" applyBorder="1" applyAlignment="1" applyProtection="1"/>
    <xf numFmtId="0" fontId="18" fillId="4" borderId="2" xfId="0" applyFont="1" applyFill="1" applyBorder="1" applyAlignment="1" applyProtection="1">
      <alignment horizontal="left" vertical="center" wrapText="1"/>
    </xf>
    <xf numFmtId="4" fontId="12" fillId="5" borderId="2" xfId="0" applyNumberFormat="1" applyFont="1" applyFill="1" applyBorder="1" applyAlignment="1" applyProtection="1">
      <alignment horizontal="right"/>
      <protection locked="0"/>
    </xf>
    <xf numFmtId="4" fontId="12" fillId="4" borderId="2" xfId="0" applyNumberFormat="1" applyFont="1" applyFill="1" applyBorder="1" applyAlignment="1" applyProtection="1">
      <alignment horizontal="right"/>
    </xf>
    <xf numFmtId="4" fontId="17" fillId="4" borderId="0" xfId="0" applyNumberFormat="1" applyFont="1" applyFill="1" applyBorder="1" applyProtection="1"/>
    <xf numFmtId="0" fontId="6" fillId="4" borderId="0" xfId="0" applyFont="1" applyFill="1" applyBorder="1" applyAlignment="1" applyProtection="1">
      <alignment horizontal="left"/>
    </xf>
    <xf numFmtId="0" fontId="17" fillId="4" borderId="0" xfId="0" applyFont="1" applyFill="1" applyBorder="1" applyAlignment="1" applyProtection="1"/>
    <xf numFmtId="0" fontId="17" fillId="4" borderId="0" xfId="0" applyFont="1" applyFill="1" applyBorder="1" applyAlignment="1" applyProtection="1">
      <alignment horizontal="right"/>
    </xf>
    <xf numFmtId="0" fontId="18" fillId="0" borderId="2" xfId="0" applyFont="1" applyFill="1" applyBorder="1" applyAlignment="1" applyProtection="1">
      <alignment horizontal="left" vertical="center" wrapText="1"/>
    </xf>
    <xf numFmtId="4" fontId="18" fillId="0" borderId="2" xfId="0" applyNumberFormat="1" applyFont="1" applyFill="1" applyBorder="1" applyAlignment="1" applyProtection="1">
      <alignment vertical="center" wrapText="1"/>
    </xf>
    <xf numFmtId="4" fontId="9" fillId="0" borderId="2" xfId="0" applyNumberFormat="1" applyFont="1" applyFill="1" applyBorder="1" applyAlignment="1" applyProtection="1">
      <alignment vertical="center" wrapText="1"/>
    </xf>
    <xf numFmtId="0" fontId="17" fillId="4" borderId="0" xfId="0" applyFont="1" applyFill="1" applyProtection="1"/>
    <xf numFmtId="0" fontId="17" fillId="4" borderId="0" xfId="0" applyFont="1" applyFill="1" applyAlignment="1" applyProtection="1">
      <alignment horizontal="left"/>
    </xf>
    <xf numFmtId="4" fontId="12" fillId="0" borderId="2" xfId="0" applyNumberFormat="1" applyFont="1" applyFill="1" applyBorder="1" applyAlignment="1" applyProtection="1">
      <alignment horizontal="right"/>
      <protection locked="0"/>
    </xf>
    <xf numFmtId="0" fontId="0" fillId="0" borderId="0" xfId="0" applyAlignment="1">
      <alignment horizontal="right"/>
    </xf>
    <xf numFmtId="0" fontId="6" fillId="0" borderId="0" xfId="0" applyFont="1" applyProtection="1">
      <protection hidden="1"/>
    </xf>
    <xf numFmtId="0" fontId="7" fillId="4" borderId="0" xfId="0" applyFont="1" applyFill="1" applyBorder="1" applyAlignment="1" applyProtection="1">
      <alignment horizontal="left"/>
      <protection hidden="1"/>
    </xf>
    <xf numFmtId="0" fontId="6" fillId="4" borderId="0" xfId="0" applyFont="1" applyFill="1" applyProtection="1">
      <protection hidden="1"/>
    </xf>
    <xf numFmtId="0" fontId="7" fillId="4" borderId="0" xfId="0" applyFont="1" applyFill="1" applyBorder="1" applyAlignment="1" applyProtection="1">
      <alignment horizontal="right"/>
      <protection hidden="1"/>
    </xf>
    <xf numFmtId="0" fontId="6" fillId="4" borderId="0" xfId="0" applyFont="1" applyFill="1" applyBorder="1" applyAlignment="1" applyProtection="1">
      <protection hidden="1"/>
    </xf>
    <xf numFmtId="0" fontId="7" fillId="4" borderId="0" xfId="0" applyNumberFormat="1" applyFont="1" applyFill="1" applyBorder="1" applyAlignment="1" applyProtection="1">
      <alignment horizontal="left"/>
      <protection hidden="1"/>
    </xf>
    <xf numFmtId="0" fontId="6" fillId="4" borderId="0" xfId="0" applyFont="1" applyFill="1" applyBorder="1" applyAlignment="1" applyProtection="1">
      <alignment horizontal="left"/>
      <protection hidden="1"/>
    </xf>
    <xf numFmtId="0" fontId="23" fillId="5" borderId="2" xfId="0" applyNumberFormat="1" applyFont="1" applyFill="1" applyBorder="1" applyAlignment="1" applyProtection="1">
      <alignment vertical="center" wrapText="1"/>
      <protection hidden="1"/>
    </xf>
    <xf numFmtId="0" fontId="24" fillId="4" borderId="0" xfId="0" applyFont="1" applyFill="1" applyBorder="1" applyAlignment="1" applyProtection="1">
      <protection hidden="1"/>
    </xf>
    <xf numFmtId="0" fontId="5" fillId="4" borderId="0" xfId="0" applyFont="1" applyFill="1" applyBorder="1" applyAlignment="1" applyProtection="1">
      <protection hidden="1"/>
    </xf>
    <xf numFmtId="0" fontId="6" fillId="4" borderId="0" xfId="0" applyFont="1" applyFill="1" applyBorder="1" applyProtection="1">
      <protection hidden="1"/>
    </xf>
    <xf numFmtId="0" fontId="6" fillId="4" borderId="0" xfId="0" applyFont="1" applyFill="1" applyBorder="1" applyAlignment="1" applyProtection="1">
      <alignment vertical="center"/>
      <protection hidden="1"/>
    </xf>
    <xf numFmtId="0" fontId="6" fillId="5" borderId="0" xfId="0" applyFont="1" applyFill="1" applyBorder="1" applyAlignment="1" applyProtection="1">
      <alignment vertical="center"/>
      <protection hidden="1"/>
    </xf>
    <xf numFmtId="0" fontId="6" fillId="5" borderId="0" xfId="0" applyFont="1" applyFill="1" applyBorder="1" applyProtection="1">
      <protection hidden="1"/>
    </xf>
    <xf numFmtId="0" fontId="18" fillId="4" borderId="0" xfId="0" applyFont="1" applyFill="1" applyBorder="1" applyAlignment="1" applyProtection="1">
      <alignment vertical="center" wrapText="1"/>
      <protection hidden="1"/>
    </xf>
    <xf numFmtId="0" fontId="18" fillId="4" borderId="0" xfId="0" applyFont="1" applyFill="1" applyBorder="1" applyAlignment="1" applyProtection="1">
      <alignment horizontal="right" vertical="center" wrapText="1"/>
      <protection hidden="1"/>
    </xf>
    <xf numFmtId="4" fontId="18" fillId="4" borderId="0" xfId="0" applyNumberFormat="1" applyFont="1" applyFill="1" applyBorder="1" applyAlignment="1" applyProtection="1">
      <alignment vertical="center" wrapText="1"/>
      <protection hidden="1"/>
    </xf>
    <xf numFmtId="0" fontId="6" fillId="0" borderId="0" xfId="0" applyFont="1" applyBorder="1" applyProtection="1">
      <protection hidden="1"/>
    </xf>
    <xf numFmtId="0" fontId="30" fillId="4" borderId="0" xfId="0" applyNumberFormat="1" applyFont="1" applyFill="1" applyBorder="1" applyAlignment="1" applyProtection="1">
      <alignment horizontal="left"/>
      <protection hidden="1"/>
    </xf>
    <xf numFmtId="0" fontId="30" fillId="4" borderId="0" xfId="0" applyFont="1" applyFill="1" applyBorder="1" applyAlignment="1" applyProtection="1">
      <alignment horizontal="left"/>
      <protection hidden="1"/>
    </xf>
    <xf numFmtId="0" fontId="17" fillId="0" borderId="0" xfId="0" applyFont="1" applyProtection="1">
      <protection hidden="1"/>
    </xf>
    <xf numFmtId="0" fontId="0" fillId="0" borderId="0" xfId="0" applyProtection="1">
      <protection hidden="1"/>
    </xf>
    <xf numFmtId="4" fontId="7" fillId="3" borderId="4" xfId="0" applyNumberFormat="1" applyFont="1" applyFill="1" applyBorder="1" applyAlignment="1" applyProtection="1">
      <alignment horizontal="right" vertical="center" wrapText="1"/>
      <protection hidden="1"/>
    </xf>
    <xf numFmtId="43" fontId="12" fillId="0" borderId="0" xfId="1" applyFont="1" applyFill="1" applyAlignment="1">
      <alignment vertical="top"/>
    </xf>
    <xf numFmtId="43" fontId="18" fillId="0" borderId="0" xfId="1" applyFont="1" applyFill="1" applyAlignment="1">
      <alignment vertical="top"/>
    </xf>
    <xf numFmtId="43" fontId="17" fillId="0" borderId="0" xfId="1" applyFont="1" applyFill="1" applyAlignment="1">
      <alignment vertical="top"/>
    </xf>
    <xf numFmtId="43" fontId="18" fillId="0" borderId="0" xfId="1" applyFont="1" applyAlignment="1">
      <alignment horizontal="center" vertical="top"/>
    </xf>
    <xf numFmtId="2" fontId="18" fillId="0" borderId="0" xfId="0" applyNumberFormat="1" applyFont="1" applyAlignment="1">
      <alignment horizontal="center"/>
    </xf>
    <xf numFmtId="166" fontId="17" fillId="0" borderId="0" xfId="0" quotePrefix="1" applyNumberFormat="1" applyFont="1" applyAlignment="1">
      <alignment horizontal="center"/>
    </xf>
    <xf numFmtId="167" fontId="17" fillId="0" borderId="0" xfId="1" applyNumberFormat="1" applyFont="1" applyAlignment="1">
      <alignment horizontal="center"/>
    </xf>
    <xf numFmtId="43" fontId="0" fillId="0" borderId="0" xfId="1" applyFont="1"/>
    <xf numFmtId="0" fontId="17" fillId="0" borderId="0" xfId="0" applyFont="1" applyAlignment="1">
      <alignment horizontal="center"/>
    </xf>
    <xf numFmtId="0" fontId="17" fillId="0" borderId="0" xfId="0" applyFont="1" applyAlignment="1">
      <alignment horizontal="right" vertical="center" wrapText="1"/>
    </xf>
    <xf numFmtId="0" fontId="17" fillId="0" borderId="0" xfId="0" applyFont="1"/>
    <xf numFmtId="0" fontId="25" fillId="2" borderId="2" xfId="0" applyFont="1" applyFill="1" applyBorder="1" applyAlignment="1" applyProtection="1">
      <alignment horizontal="center" vertical="center" wrapText="1"/>
      <protection hidden="1"/>
    </xf>
    <xf numFmtId="0" fontId="29" fillId="2" borderId="2" xfId="0" applyFont="1" applyFill="1" applyBorder="1" applyAlignment="1" applyProtection="1">
      <alignment horizontal="center" vertical="center" wrapText="1"/>
      <protection hidden="1"/>
    </xf>
    <xf numFmtId="0" fontId="18" fillId="2" borderId="2" xfId="0" applyFont="1" applyFill="1" applyBorder="1" applyAlignment="1" applyProtection="1">
      <alignment horizontal="left" vertical="center" wrapText="1"/>
    </xf>
    <xf numFmtId="4" fontId="18" fillId="2" borderId="2" xfId="0" applyNumberFormat="1" applyFont="1" applyFill="1" applyBorder="1" applyAlignment="1" applyProtection="1">
      <alignment horizontal="right" vertical="center" wrapText="1"/>
    </xf>
    <xf numFmtId="0" fontId="18" fillId="2" borderId="4" xfId="0" applyFont="1" applyFill="1" applyBorder="1" applyAlignment="1" applyProtection="1">
      <alignment horizontal="left" vertical="center" wrapText="1"/>
    </xf>
    <xf numFmtId="4" fontId="18" fillId="2" borderId="2" xfId="0" applyNumberFormat="1" applyFont="1" applyFill="1" applyBorder="1" applyAlignment="1" applyProtection="1">
      <alignment vertical="center" wrapText="1"/>
    </xf>
    <xf numFmtId="4" fontId="9" fillId="2" borderId="2" xfId="0" applyNumberFormat="1" applyFont="1" applyFill="1" applyBorder="1" applyAlignment="1" applyProtection="1">
      <alignment vertical="center" wrapText="1"/>
    </xf>
    <xf numFmtId="4" fontId="7" fillId="2" borderId="4" xfId="0" applyNumberFormat="1" applyFont="1" applyFill="1" applyBorder="1" applyAlignment="1" applyProtection="1">
      <alignment horizontal="right" vertical="center" wrapText="1"/>
      <protection hidden="1"/>
    </xf>
    <xf numFmtId="0" fontId="0" fillId="2" borderId="2" xfId="0" applyFill="1" applyBorder="1"/>
    <xf numFmtId="0" fontId="0" fillId="0" borderId="2" xfId="0" applyBorder="1"/>
    <xf numFmtId="0" fontId="0" fillId="0" borderId="2" xfId="0" applyBorder="1" applyAlignment="1">
      <alignment horizontal="left" vertical="top"/>
    </xf>
    <xf numFmtId="0" fontId="6" fillId="0" borderId="0" xfId="0" applyFont="1" applyProtection="1"/>
    <xf numFmtId="0" fontId="7" fillId="0" borderId="0" xfId="0" applyFont="1" applyFill="1" applyBorder="1" applyAlignment="1" applyProtection="1">
      <alignment horizontal="left"/>
    </xf>
    <xf numFmtId="0" fontId="7" fillId="0" borderId="12" xfId="0" applyFont="1" applyFill="1" applyBorder="1" applyAlignment="1" applyProtection="1">
      <alignment horizontal="left"/>
    </xf>
    <xf numFmtId="0" fontId="6" fillId="0" borderId="0" xfId="0" applyFont="1" applyFill="1" applyProtection="1"/>
    <xf numFmtId="0" fontId="7" fillId="4" borderId="0" xfId="0" applyFont="1" applyFill="1" applyBorder="1" applyAlignment="1" applyProtection="1">
      <alignment horizontal="left"/>
    </xf>
    <xf numFmtId="0" fontId="7" fillId="4" borderId="0" xfId="0" applyNumberFormat="1" applyFont="1" applyFill="1" applyBorder="1" applyAlignment="1" applyProtection="1">
      <alignment horizontal="left"/>
    </xf>
    <xf numFmtId="0" fontId="0" fillId="0" borderId="0" xfId="0" applyProtection="1">
      <protection locked="0" hidden="1"/>
    </xf>
    <xf numFmtId="0" fontId="3" fillId="0" borderId="0" xfId="0" applyFont="1"/>
    <xf numFmtId="4" fontId="18" fillId="2" borderId="4" xfId="0" applyNumberFormat="1" applyFont="1" applyFill="1" applyBorder="1" applyAlignment="1" applyProtection="1">
      <alignment vertical="center" wrapText="1"/>
      <protection hidden="1"/>
    </xf>
    <xf numFmtId="0" fontId="18" fillId="2" borderId="4" xfId="0" applyFont="1" applyFill="1" applyBorder="1" applyAlignment="1" applyProtection="1">
      <alignment vertical="center" wrapText="1"/>
      <protection hidden="1"/>
    </xf>
    <xf numFmtId="0" fontId="17" fillId="4" borderId="2" xfId="0" applyFont="1" applyFill="1" applyBorder="1" applyAlignment="1" applyProtection="1">
      <alignment vertical="center" wrapText="1"/>
      <protection hidden="1"/>
    </xf>
    <xf numFmtId="0" fontId="30" fillId="0" borderId="0" xfId="0" applyFont="1" applyProtection="1">
      <protection hidden="1"/>
    </xf>
    <xf numFmtId="0" fontId="7" fillId="0" borderId="0" xfId="0" applyFont="1" applyAlignment="1" applyProtection="1">
      <alignment horizontal="left"/>
      <protection hidden="1"/>
    </xf>
    <xf numFmtId="0" fontId="0" fillId="0" borderId="0" xfId="0" applyAlignment="1" applyProtection="1">
      <protection hidden="1"/>
    </xf>
    <xf numFmtId="0" fontId="7" fillId="0" borderId="0" xfId="0" applyNumberFormat="1" applyFont="1" applyFill="1" applyBorder="1" applyAlignment="1" applyProtection="1">
      <alignment horizontal="left"/>
      <protection hidden="1"/>
    </xf>
    <xf numFmtId="0" fontId="0" fillId="0" borderId="0" xfId="0" applyFill="1" applyBorder="1" applyAlignment="1" applyProtection="1">
      <alignment horizontal="left"/>
      <protection hidden="1"/>
    </xf>
    <xf numFmtId="0" fontId="0" fillId="0" borderId="0" xfId="0" applyBorder="1" applyProtection="1">
      <protection hidden="1"/>
    </xf>
    <xf numFmtId="0" fontId="5" fillId="0" borderId="0" xfId="0" applyFont="1" applyFill="1" applyAlignment="1" applyProtection="1">
      <protection hidden="1"/>
    </xf>
    <xf numFmtId="0" fontId="0" fillId="0" borderId="0" xfId="0" applyFill="1" applyProtection="1">
      <protection hidden="1"/>
    </xf>
    <xf numFmtId="0" fontId="34" fillId="0" borderId="0" xfId="0" applyFont="1" applyProtection="1">
      <protection hidden="1"/>
    </xf>
    <xf numFmtId="0" fontId="7" fillId="0" borderId="0" xfId="0" applyFont="1" applyAlignment="1" applyProtection="1">
      <alignment horizontal="right"/>
      <protection hidden="1"/>
    </xf>
    <xf numFmtId="0" fontId="6" fillId="0" borderId="0" xfId="0" applyFont="1" applyAlignment="1" applyProtection="1">
      <protection hidden="1"/>
    </xf>
    <xf numFmtId="0" fontId="6" fillId="0" borderId="0" xfId="0" applyFont="1" applyBorder="1" applyAlignment="1" applyProtection="1">
      <alignment horizontal="left"/>
      <protection hidden="1"/>
    </xf>
    <xf numFmtId="0" fontId="0" fillId="0" borderId="0" xfId="0" applyBorder="1" applyAlignment="1" applyProtection="1">
      <alignment horizontal="center"/>
      <protection hidden="1"/>
    </xf>
    <xf numFmtId="0" fontId="5" fillId="0" borderId="0" xfId="0" applyFont="1" applyAlignment="1" applyProtection="1">
      <protection hidden="1"/>
    </xf>
    <xf numFmtId="1" fontId="17" fillId="5" borderId="7" xfId="0" applyNumberFormat="1" applyFont="1" applyFill="1" applyBorder="1" applyAlignment="1" applyProtection="1">
      <alignment horizontal="center"/>
      <protection locked="0" hidden="1"/>
    </xf>
    <xf numFmtId="0" fontId="17" fillId="0" borderId="0" xfId="0" applyFont="1" applyBorder="1" applyProtection="1">
      <protection hidden="1"/>
    </xf>
    <xf numFmtId="0" fontId="3" fillId="0" borderId="0" xfId="0" applyFont="1" applyAlignment="1">
      <alignment horizontal="center"/>
    </xf>
    <xf numFmtId="10" fontId="0" fillId="0" borderId="0" xfId="0" applyNumberFormat="1"/>
    <xf numFmtId="2" fontId="0" fillId="0" borderId="0" xfId="0" applyNumberFormat="1"/>
    <xf numFmtId="4" fontId="35" fillId="0" borderId="0" xfId="1" applyNumberFormat="1" applyFont="1" applyBorder="1" applyAlignment="1">
      <alignment horizontal="center" vertical="center" wrapText="1"/>
    </xf>
    <xf numFmtId="0" fontId="35" fillId="0" borderId="0" xfId="0" applyFont="1" applyBorder="1" applyAlignment="1">
      <alignment vertical="center" wrapText="1"/>
    </xf>
    <xf numFmtId="0" fontId="18" fillId="0" borderId="14" xfId="0" applyFont="1" applyBorder="1" applyAlignment="1">
      <alignment horizontal="center" vertical="center" wrapText="1"/>
    </xf>
    <xf numFmtId="0" fontId="18" fillId="0" borderId="16" xfId="0" applyFont="1" applyBorder="1" applyAlignment="1">
      <alignment horizontal="center" vertical="center" wrapText="1"/>
    </xf>
    <xf numFmtId="0" fontId="17" fillId="0" borderId="16" xfId="0" applyFont="1" applyBorder="1" applyAlignment="1">
      <alignment horizontal="center" vertical="center" wrapText="1"/>
    </xf>
    <xf numFmtId="0" fontId="0" fillId="0" borderId="0" xfId="0" applyBorder="1"/>
    <xf numFmtId="0" fontId="17" fillId="0" borderId="17" xfId="0" applyFont="1" applyBorder="1" applyAlignment="1">
      <alignment horizontal="center" vertical="center" wrapText="1"/>
    </xf>
    <xf numFmtId="0" fontId="36" fillId="0" borderId="15" xfId="0" applyFont="1" applyBorder="1" applyAlignment="1">
      <alignment horizontal="center" vertical="center" wrapText="1"/>
    </xf>
    <xf numFmtId="0" fontId="35" fillId="0" borderId="20" xfId="0" applyFont="1" applyBorder="1" applyAlignment="1">
      <alignment horizontal="center" vertical="center" wrapText="1"/>
    </xf>
    <xf numFmtId="0" fontId="36" fillId="7" borderId="19" xfId="0" applyFont="1" applyFill="1" applyBorder="1" applyAlignment="1">
      <alignment horizontal="center" vertical="center" wrapText="1"/>
    </xf>
    <xf numFmtId="0" fontId="36" fillId="7" borderId="20" xfId="0" applyFont="1" applyFill="1" applyBorder="1" applyAlignment="1">
      <alignment horizontal="center" vertical="center" wrapText="1"/>
    </xf>
    <xf numFmtId="0" fontId="6" fillId="0" borderId="0" xfId="0" applyFont="1" applyAlignment="1">
      <alignment horizontal="justify" vertical="center"/>
    </xf>
    <xf numFmtId="4" fontId="7" fillId="2" borderId="2" xfId="0" applyNumberFormat="1" applyFont="1" applyFill="1" applyBorder="1" applyAlignment="1" applyProtection="1">
      <alignment horizontal="right" vertical="center" wrapText="1"/>
      <protection hidden="1"/>
    </xf>
    <xf numFmtId="0" fontId="6" fillId="0" borderId="0" xfId="0" applyFont="1" applyBorder="1" applyAlignment="1" applyProtection="1">
      <alignment vertical="center"/>
      <protection hidden="1"/>
    </xf>
    <xf numFmtId="0" fontId="29" fillId="4" borderId="0" xfId="0" applyFont="1" applyFill="1" applyBorder="1" applyAlignment="1" applyProtection="1">
      <alignment horizontal="justify" vertical="center" wrapText="1"/>
      <protection hidden="1"/>
    </xf>
    <xf numFmtId="0" fontId="13" fillId="4" borderId="0" xfId="0" applyFont="1" applyFill="1" applyBorder="1" applyAlignment="1" applyProtection="1">
      <alignment wrapText="1"/>
      <protection hidden="1"/>
    </xf>
    <xf numFmtId="4" fontId="12" fillId="4" borderId="2" xfId="0" applyNumberFormat="1" applyFont="1" applyFill="1" applyBorder="1" applyAlignment="1" applyProtection="1">
      <alignment horizontal="right" vertical="top" wrapText="1"/>
      <protection hidden="1"/>
    </xf>
    <xf numFmtId="4" fontId="17" fillId="0" borderId="8" xfId="1" applyNumberFormat="1" applyFont="1" applyBorder="1" applyAlignment="1" applyProtection="1">
      <alignment horizontal="right"/>
      <protection hidden="1"/>
    </xf>
    <xf numFmtId="4" fontId="7" fillId="2" borderId="0" xfId="0" applyNumberFormat="1" applyFont="1" applyFill="1" applyBorder="1" applyAlignment="1" applyProtection="1">
      <alignment horizontal="right" vertical="center" wrapText="1"/>
      <protection hidden="1"/>
    </xf>
    <xf numFmtId="0" fontId="0" fillId="0" borderId="8" xfId="0" applyBorder="1"/>
    <xf numFmtId="0" fontId="0" fillId="0" borderId="8" xfId="0" applyBorder="1" applyAlignment="1">
      <alignment horizontal="left" vertical="top"/>
    </xf>
    <xf numFmtId="0" fontId="3" fillId="0" borderId="2" xfId="0" applyFont="1" applyBorder="1"/>
    <xf numFmtId="0" fontId="0" fillId="0" borderId="2" xfId="0" applyBorder="1" applyAlignment="1">
      <alignment horizontal="left" indent="4"/>
    </xf>
    <xf numFmtId="0" fontId="3" fillId="0" borderId="2" xfId="0" applyFont="1" applyFill="1" applyBorder="1"/>
    <xf numFmtId="4" fontId="17" fillId="5" borderId="10" xfId="0" applyNumberFormat="1" applyFont="1" applyFill="1" applyBorder="1" applyAlignment="1">
      <alignment vertical="center" wrapText="1"/>
    </xf>
    <xf numFmtId="0" fontId="17" fillId="5" borderId="6" xfId="0" applyNumberFormat="1" applyFont="1" applyFill="1" applyBorder="1" applyAlignment="1" applyProtection="1">
      <alignment vertical="center" wrapText="1"/>
      <protection hidden="1"/>
    </xf>
    <xf numFmtId="0" fontId="18" fillId="5" borderId="11" xfId="0" applyNumberFormat="1" applyFont="1" applyFill="1" applyBorder="1" applyAlignment="1">
      <alignment vertical="center" wrapText="1"/>
    </xf>
    <xf numFmtId="49" fontId="18" fillId="5" borderId="11" xfId="0" applyNumberFormat="1" applyFont="1" applyFill="1" applyBorder="1" applyAlignment="1">
      <alignment vertical="center" wrapText="1"/>
    </xf>
    <xf numFmtId="14" fontId="18" fillId="5" borderId="11" xfId="0" applyNumberFormat="1" applyFont="1" applyFill="1" applyBorder="1" applyAlignment="1">
      <alignment vertical="center" wrapText="1"/>
    </xf>
    <xf numFmtId="49" fontId="18" fillId="5" borderId="11" xfId="0" applyNumberFormat="1" applyFont="1" applyFill="1" applyBorder="1" applyAlignment="1">
      <alignment horizontal="right" vertical="center" wrapText="1"/>
    </xf>
    <xf numFmtId="4" fontId="18" fillId="5" borderId="11" xfId="0" applyNumberFormat="1" applyFont="1" applyFill="1" applyBorder="1" applyAlignment="1">
      <alignment vertical="center" wrapText="1"/>
    </xf>
    <xf numFmtId="10" fontId="18" fillId="5" borderId="11" xfId="0" applyNumberFormat="1" applyFont="1" applyFill="1" applyBorder="1" applyAlignment="1">
      <alignment vertical="center" wrapText="1"/>
    </xf>
    <xf numFmtId="4" fontId="18" fillId="4" borderId="11" xfId="0" applyNumberFormat="1" applyFont="1" applyFill="1" applyBorder="1" applyAlignment="1">
      <alignment vertical="center" wrapText="1"/>
    </xf>
    <xf numFmtId="0" fontId="18" fillId="4" borderId="21" xfId="0" applyFont="1" applyFill="1" applyBorder="1" applyAlignment="1">
      <alignment vertical="center" wrapText="1"/>
    </xf>
    <xf numFmtId="0" fontId="0" fillId="0" borderId="2" xfId="0" applyFill="1" applyBorder="1" applyAlignment="1">
      <alignment vertical="top" wrapText="1"/>
    </xf>
    <xf numFmtId="4" fontId="18" fillId="2" borderId="0" xfId="0" applyNumberFormat="1" applyFont="1" applyFill="1" applyBorder="1" applyAlignment="1" applyProtection="1">
      <alignment vertical="center" wrapText="1"/>
      <protection hidden="1"/>
    </xf>
    <xf numFmtId="0" fontId="29" fillId="4" borderId="0" xfId="0" applyFont="1" applyFill="1" applyBorder="1" applyAlignment="1" applyProtection="1">
      <alignment horizontal="justify" vertical="center" wrapText="1"/>
      <protection hidden="1"/>
    </xf>
    <xf numFmtId="0" fontId="17" fillId="5" borderId="2" xfId="0" applyNumberFormat="1" applyFont="1" applyFill="1" applyBorder="1" applyAlignment="1" applyProtection="1">
      <alignment horizontal="center" vertical="center" wrapText="1"/>
      <protection locked="0" hidden="1"/>
    </xf>
    <xf numFmtId="0" fontId="0" fillId="2" borderId="21" xfId="0" applyFill="1" applyBorder="1"/>
    <xf numFmtId="0" fontId="0" fillId="0" borderId="11" xfId="0" applyFont="1" applyFill="1" applyBorder="1"/>
    <xf numFmtId="0" fontId="22" fillId="4" borderId="0" xfId="0" applyFont="1" applyFill="1" applyBorder="1" applyAlignment="1" applyProtection="1">
      <alignment vertical="top" wrapText="1"/>
      <protection hidden="1"/>
    </xf>
    <xf numFmtId="0" fontId="17" fillId="5" borderId="8" xfId="0" applyFont="1" applyFill="1" applyBorder="1" applyAlignment="1" applyProtection="1">
      <alignment vertical="center" wrapText="1"/>
      <protection locked="0" hidden="1"/>
    </xf>
    <xf numFmtId="0" fontId="17" fillId="5" borderId="10" xfId="0" applyFont="1" applyFill="1" applyBorder="1" applyAlignment="1" applyProtection="1">
      <alignment vertical="center" wrapText="1"/>
      <protection locked="0" hidden="1"/>
    </xf>
    <xf numFmtId="4" fontId="17" fillId="5" borderId="10" xfId="0" applyNumberFormat="1" applyFont="1" applyFill="1" applyBorder="1" applyAlignment="1" applyProtection="1">
      <alignment horizontal="right" vertical="center" wrapText="1"/>
      <protection locked="0" hidden="1"/>
    </xf>
    <xf numFmtId="43" fontId="3" fillId="4" borderId="2" xfId="1" applyFont="1" applyFill="1" applyBorder="1" applyProtection="1">
      <protection hidden="1"/>
    </xf>
    <xf numFmtId="0" fontId="10" fillId="2" borderId="5" xfId="0" applyFont="1" applyFill="1" applyBorder="1" applyAlignment="1" applyProtection="1">
      <alignment horizontal="center" vertical="center" wrapText="1"/>
      <protection hidden="1"/>
    </xf>
    <xf numFmtId="0" fontId="17" fillId="0" borderId="0" xfId="0" applyFont="1" applyAlignment="1" applyProtection="1">
      <alignment horizontal="left"/>
      <protection hidden="1"/>
    </xf>
    <xf numFmtId="1" fontId="17" fillId="5" borderId="7" xfId="0" applyNumberFormat="1" applyFont="1" applyFill="1" applyBorder="1" applyAlignment="1" applyProtection="1">
      <alignment horizontal="left"/>
      <protection hidden="1"/>
    </xf>
    <xf numFmtId="1" fontId="17" fillId="5" borderId="9" xfId="0" applyNumberFormat="1" applyFont="1" applyFill="1" applyBorder="1" applyAlignment="1" applyProtection="1">
      <alignment horizontal="center"/>
      <protection locked="0" hidden="1"/>
    </xf>
    <xf numFmtId="0" fontId="10" fillId="2" borderId="22" xfId="0" applyFont="1" applyFill="1" applyBorder="1" applyAlignment="1" applyProtection="1">
      <alignment horizontal="left" vertical="center" wrapText="1"/>
      <protection hidden="1"/>
    </xf>
    <xf numFmtId="0" fontId="10" fillId="2" borderId="23" xfId="0" applyFont="1" applyFill="1" applyBorder="1" applyAlignment="1" applyProtection="1">
      <alignment horizontal="left" vertical="center" wrapText="1"/>
      <protection hidden="1"/>
    </xf>
    <xf numFmtId="0" fontId="10" fillId="2" borderId="23" xfId="0" applyFont="1" applyFill="1" applyBorder="1" applyAlignment="1" applyProtection="1">
      <alignment horizontal="center" vertical="center" wrapText="1"/>
      <protection hidden="1"/>
    </xf>
    <xf numFmtId="1" fontId="17" fillId="5" borderId="0" xfId="0" applyNumberFormat="1" applyFont="1" applyFill="1" applyBorder="1" applyAlignment="1" applyProtection="1">
      <alignment horizontal="left"/>
      <protection hidden="1"/>
    </xf>
    <xf numFmtId="1" fontId="18" fillId="5" borderId="11" xfId="0" applyNumberFormat="1" applyFont="1" applyFill="1" applyBorder="1" applyAlignment="1">
      <alignment horizontal="left"/>
    </xf>
    <xf numFmtId="0" fontId="18" fillId="5" borderId="11" xfId="0" applyFont="1" applyFill="1" applyBorder="1" applyAlignment="1">
      <alignment horizontal="left"/>
    </xf>
    <xf numFmtId="165" fontId="18" fillId="5" borderId="11" xfId="0" applyNumberFormat="1" applyFont="1" applyFill="1" applyBorder="1" applyAlignment="1">
      <alignment horizontal="left"/>
    </xf>
    <xf numFmtId="9" fontId="18" fillId="5" borderId="11" xfId="2" applyNumberFormat="1" applyFont="1" applyFill="1" applyBorder="1" applyAlignment="1">
      <alignment horizontal="left" vertical="center" wrapText="1"/>
    </xf>
    <xf numFmtId="2" fontId="18" fillId="5" borderId="11" xfId="0" applyNumberFormat="1" applyFont="1" applyFill="1" applyBorder="1" applyAlignment="1">
      <alignment horizontal="left" vertical="center"/>
    </xf>
    <xf numFmtId="0" fontId="18" fillId="5" borderId="11" xfId="0" applyFont="1" applyFill="1" applyBorder="1" applyAlignment="1">
      <alignment horizontal="left" wrapText="1"/>
    </xf>
    <xf numFmtId="4" fontId="18" fillId="0" borderId="11" xfId="1" applyNumberFormat="1" applyFont="1" applyBorder="1" applyAlignment="1">
      <alignment horizontal="left"/>
    </xf>
    <xf numFmtId="0" fontId="18" fillId="0" borderId="11" xfId="0" applyFont="1" applyBorder="1" applyAlignment="1">
      <alignment horizontal="left"/>
    </xf>
    <xf numFmtId="0" fontId="10" fillId="2" borderId="5" xfId="0" applyFont="1" applyFill="1" applyBorder="1" applyAlignment="1" applyProtection="1">
      <alignment horizontal="left" vertical="center" wrapText="1"/>
      <protection hidden="1"/>
    </xf>
    <xf numFmtId="1" fontId="18" fillId="5" borderId="25" xfId="0" applyNumberFormat="1" applyFont="1" applyFill="1" applyBorder="1" applyAlignment="1">
      <alignment horizontal="left"/>
    </xf>
    <xf numFmtId="0" fontId="18" fillId="5" borderId="26" xfId="0" applyFont="1" applyFill="1" applyBorder="1" applyAlignment="1">
      <alignment horizontal="left"/>
    </xf>
    <xf numFmtId="165" fontId="18" fillId="5" borderId="26" xfId="0" applyNumberFormat="1" applyFont="1" applyFill="1" applyBorder="1" applyAlignment="1">
      <alignment horizontal="left"/>
    </xf>
    <xf numFmtId="9" fontId="18" fillId="5" borderId="26" xfId="2" applyNumberFormat="1" applyFont="1" applyFill="1" applyBorder="1" applyAlignment="1">
      <alignment horizontal="left" vertical="center" wrapText="1"/>
    </xf>
    <xf numFmtId="2" fontId="18" fillId="5" borderId="26" xfId="0" applyNumberFormat="1" applyFont="1" applyFill="1" applyBorder="1" applyAlignment="1">
      <alignment horizontal="left" vertical="center"/>
    </xf>
    <xf numFmtId="0" fontId="18" fillId="5" borderId="26" xfId="0" applyFont="1" applyFill="1" applyBorder="1" applyAlignment="1">
      <alignment horizontal="left" wrapText="1"/>
    </xf>
    <xf numFmtId="4" fontId="18" fillId="0" borderId="26" xfId="1" applyNumberFormat="1" applyFont="1" applyBorder="1" applyAlignment="1">
      <alignment horizontal="left"/>
    </xf>
    <xf numFmtId="0" fontId="18" fillId="0" borderId="26" xfId="0" applyFont="1" applyBorder="1" applyAlignment="1">
      <alignment horizontal="left"/>
    </xf>
    <xf numFmtId="0" fontId="15" fillId="2" borderId="27" xfId="0" applyFont="1" applyFill="1" applyBorder="1" applyAlignment="1">
      <alignment horizontal="left" vertical="center" wrapText="1"/>
    </xf>
    <xf numFmtId="0" fontId="6" fillId="2" borderId="8" xfId="0" applyFont="1" applyFill="1" applyBorder="1" applyAlignment="1" applyProtection="1">
      <alignment horizontal="left" vertical="center" wrapText="1"/>
      <protection hidden="1"/>
    </xf>
    <xf numFmtId="0" fontId="17" fillId="5" borderId="10" xfId="0" applyNumberFormat="1" applyFont="1" applyFill="1" applyBorder="1" applyAlignment="1" applyProtection="1">
      <alignment vertical="center" wrapText="1"/>
      <protection locked="0" hidden="1"/>
    </xf>
    <xf numFmtId="49" fontId="17" fillId="5" borderId="10" xfId="0" applyNumberFormat="1" applyFont="1" applyFill="1" applyBorder="1" applyAlignment="1" applyProtection="1">
      <alignment vertical="center" wrapText="1"/>
      <protection locked="0" hidden="1"/>
    </xf>
    <xf numFmtId="165" fontId="17" fillId="5" borderId="10" xfId="0" applyNumberFormat="1" applyFont="1" applyFill="1" applyBorder="1" applyAlignment="1" applyProtection="1">
      <alignment horizontal="center" vertical="center" wrapText="1"/>
      <protection locked="0" hidden="1"/>
    </xf>
    <xf numFmtId="9" fontId="17" fillId="5" borderId="10" xfId="2" applyFont="1" applyFill="1" applyBorder="1" applyAlignment="1" applyProtection="1">
      <alignment vertical="center" wrapText="1"/>
      <protection locked="0" hidden="1"/>
    </xf>
    <xf numFmtId="43" fontId="17" fillId="5" borderId="10" xfId="1" applyFont="1" applyFill="1" applyBorder="1" applyAlignment="1" applyProtection="1">
      <alignment vertical="center" wrapText="1"/>
      <protection locked="0" hidden="1"/>
    </xf>
    <xf numFmtId="4" fontId="17" fillId="5" borderId="10" xfId="0" applyNumberFormat="1" applyFont="1" applyFill="1" applyBorder="1" applyAlignment="1" applyProtection="1">
      <alignment vertical="center" wrapText="1"/>
      <protection locked="0" hidden="1"/>
    </xf>
    <xf numFmtId="14" fontId="17" fillId="5" borderId="10" xfId="0" applyNumberFormat="1" applyFont="1" applyFill="1" applyBorder="1" applyAlignment="1" applyProtection="1">
      <alignment vertical="center" wrapText="1"/>
      <protection locked="0" hidden="1"/>
    </xf>
    <xf numFmtId="169" fontId="17" fillId="5" borderId="10" xfId="0" applyNumberFormat="1" applyFont="1" applyFill="1" applyBorder="1" applyAlignment="1" applyProtection="1">
      <alignment horizontal="center" vertical="center" wrapText="1"/>
      <protection locked="0" hidden="1"/>
    </xf>
    <xf numFmtId="0" fontId="17" fillId="4" borderId="8" xfId="0" applyFont="1" applyFill="1" applyBorder="1" applyAlignment="1" applyProtection="1">
      <alignment vertical="center" wrapText="1"/>
      <protection hidden="1"/>
    </xf>
    <xf numFmtId="0" fontId="29" fillId="2" borderId="5" xfId="0" applyFont="1" applyFill="1" applyBorder="1" applyAlignment="1" applyProtection="1">
      <alignment horizontal="center" vertical="center" wrapText="1"/>
      <protection hidden="1"/>
    </xf>
    <xf numFmtId="0" fontId="17" fillId="5" borderId="5" xfId="0" applyNumberFormat="1" applyFont="1" applyFill="1" applyBorder="1" applyAlignment="1" applyProtection="1">
      <alignment horizontal="center" vertical="center" wrapText="1"/>
      <protection locked="0" hidden="1"/>
    </xf>
    <xf numFmtId="10" fontId="9" fillId="4" borderId="2" xfId="2" applyNumberFormat="1" applyFont="1" applyFill="1" applyBorder="1" applyAlignment="1" applyProtection="1">
      <alignment horizontal="center" wrapText="1"/>
      <protection locked="0" hidden="1"/>
    </xf>
    <xf numFmtId="1" fontId="7" fillId="5" borderId="2" xfId="0" applyNumberFormat="1" applyFont="1" applyFill="1" applyBorder="1" applyAlignment="1" applyProtection="1">
      <alignment horizontal="center" vertical="center"/>
      <protection locked="0"/>
    </xf>
    <xf numFmtId="0" fontId="15" fillId="0" borderId="0" xfId="0" applyFont="1" applyBorder="1" applyAlignment="1" applyProtection="1">
      <alignment horizontal="right" vertical="center"/>
    </xf>
    <xf numFmtId="14" fontId="7" fillId="5" borderId="2" xfId="0" applyNumberFormat="1" applyFont="1" applyFill="1" applyBorder="1" applyAlignment="1" applyProtection="1">
      <alignment horizontal="center" vertical="center"/>
      <protection locked="0"/>
    </xf>
    <xf numFmtId="0" fontId="0" fillId="0" borderId="8" xfId="0" applyFill="1" applyBorder="1" applyAlignment="1">
      <alignment horizontal="center"/>
    </xf>
    <xf numFmtId="0" fontId="3" fillId="0" borderId="8" xfId="0" applyFont="1" applyFill="1" applyBorder="1" applyAlignment="1">
      <alignment horizontal="left"/>
    </xf>
    <xf numFmtId="0" fontId="17" fillId="5" borderId="10" xfId="0" applyNumberFormat="1" applyFont="1" applyFill="1" applyBorder="1" applyAlignment="1" applyProtection="1">
      <alignment horizontal="center" vertical="center" wrapText="1"/>
      <protection locked="0"/>
    </xf>
    <xf numFmtId="49" fontId="17" fillId="5" borderId="10" xfId="0" applyNumberFormat="1" applyFont="1" applyFill="1" applyBorder="1" applyAlignment="1" applyProtection="1">
      <alignment vertical="center" wrapText="1"/>
      <protection locked="0"/>
    </xf>
    <xf numFmtId="0" fontId="17" fillId="5" borderId="10" xfId="0" applyNumberFormat="1" applyFont="1" applyFill="1" applyBorder="1" applyAlignment="1" applyProtection="1">
      <alignment vertical="center" wrapText="1"/>
      <protection locked="0"/>
    </xf>
    <xf numFmtId="14" fontId="17" fillId="5" borderId="10" xfId="0" applyNumberFormat="1" applyFont="1" applyFill="1" applyBorder="1" applyAlignment="1" applyProtection="1">
      <alignment vertical="center" wrapText="1"/>
      <protection locked="0"/>
    </xf>
    <xf numFmtId="49" fontId="17" fillId="5" borderId="10" xfId="0" applyNumberFormat="1" applyFont="1" applyFill="1" applyBorder="1" applyAlignment="1" applyProtection="1">
      <alignment horizontal="right" vertical="center" wrapText="1"/>
      <protection locked="0"/>
    </xf>
    <xf numFmtId="4" fontId="17" fillId="5" borderId="10" xfId="0" applyNumberFormat="1" applyFont="1" applyFill="1" applyBorder="1" applyAlignment="1" applyProtection="1">
      <alignment vertical="center" wrapText="1"/>
      <protection locked="0"/>
    </xf>
    <xf numFmtId="10" fontId="17" fillId="5" borderId="10" xfId="0" applyNumberFormat="1" applyFont="1" applyFill="1" applyBorder="1" applyAlignment="1" applyProtection="1">
      <alignment vertical="center" wrapText="1"/>
      <protection locked="0"/>
    </xf>
    <xf numFmtId="14" fontId="17" fillId="5" borderId="10" xfId="0" applyNumberFormat="1" applyFont="1" applyFill="1" applyBorder="1" applyAlignment="1" applyProtection="1">
      <alignment horizontal="right" vertical="center" wrapText="1"/>
      <protection locked="0"/>
    </xf>
    <xf numFmtId="1" fontId="17" fillId="5" borderId="10" xfId="0" applyNumberFormat="1" applyFont="1" applyFill="1" applyBorder="1" applyAlignment="1" applyProtection="1">
      <alignment horizontal="center"/>
      <protection locked="0"/>
    </xf>
    <xf numFmtId="0" fontId="17" fillId="5" borderId="10" xfId="0" applyFont="1" applyFill="1" applyBorder="1" applyProtection="1">
      <protection locked="0"/>
    </xf>
    <xf numFmtId="165" fontId="17" fillId="5" borderId="10" xfId="0" applyNumberFormat="1" applyFont="1" applyFill="1" applyBorder="1" applyAlignment="1" applyProtection="1">
      <alignment horizontal="center"/>
      <protection locked="0"/>
    </xf>
    <xf numFmtId="9" fontId="17" fillId="5" borderId="10" xfId="2" applyNumberFormat="1" applyFont="1" applyFill="1" applyBorder="1" applyAlignment="1" applyProtection="1">
      <alignment vertical="center" wrapText="1"/>
      <protection locked="0"/>
    </xf>
    <xf numFmtId="43" fontId="17" fillId="5" borderId="10" xfId="1" applyNumberFormat="1" applyFont="1" applyFill="1" applyBorder="1" applyAlignment="1" applyProtection="1">
      <alignment horizontal="right" wrapText="1"/>
      <protection locked="0"/>
    </xf>
    <xf numFmtId="43" fontId="17" fillId="5" borderId="10" xfId="1" applyNumberFormat="1" applyFont="1" applyFill="1" applyBorder="1" applyAlignment="1" applyProtection="1">
      <alignment horizontal="center" wrapText="1"/>
      <protection locked="0"/>
    </xf>
    <xf numFmtId="43" fontId="12" fillId="5" borderId="10" xfId="1" applyNumberFormat="1" applyFont="1" applyFill="1" applyBorder="1" applyAlignment="1" applyProtection="1">
      <alignment horizontal="center" wrapText="1"/>
      <protection locked="0"/>
    </xf>
    <xf numFmtId="43" fontId="12" fillId="5" borderId="10" xfId="1" applyNumberFormat="1" applyFont="1" applyFill="1" applyBorder="1" applyAlignment="1" applyProtection="1">
      <alignment horizontal="right"/>
      <protection locked="0"/>
    </xf>
    <xf numFmtId="0" fontId="17" fillId="5" borderId="5" xfId="0" applyFont="1" applyFill="1" applyBorder="1" applyAlignment="1" applyProtection="1">
      <alignment wrapText="1"/>
      <protection locked="0"/>
    </xf>
    <xf numFmtId="43" fontId="17" fillId="4" borderId="10" xfId="1" applyNumberFormat="1" applyFont="1" applyFill="1" applyBorder="1" applyAlignment="1" applyProtection="1">
      <alignment horizontal="right" wrapText="1"/>
    </xf>
    <xf numFmtId="4" fontId="17" fillId="4" borderId="10" xfId="1" applyNumberFormat="1" applyFont="1" applyFill="1" applyBorder="1" applyAlignment="1" applyProtection="1">
      <alignment horizontal="center" wrapText="1"/>
    </xf>
    <xf numFmtId="4" fontId="17" fillId="4" borderId="10" xfId="1" applyNumberFormat="1" applyFont="1" applyFill="1" applyBorder="1" applyAlignment="1" applyProtection="1">
      <alignment horizontal="right"/>
    </xf>
    <xf numFmtId="43" fontId="12" fillId="4" borderId="10" xfId="1" applyNumberFormat="1" applyFont="1" applyFill="1" applyBorder="1" applyAlignment="1" applyProtection="1">
      <alignment horizontal="right"/>
    </xf>
    <xf numFmtId="4" fontId="17" fillId="4" borderId="10" xfId="0" applyNumberFormat="1" applyFont="1" applyFill="1" applyBorder="1" applyAlignment="1" applyProtection="1">
      <alignment horizontal="right" vertical="center" wrapText="1"/>
      <protection hidden="1"/>
    </xf>
    <xf numFmtId="1" fontId="17" fillId="5" borderId="28" xfId="0" applyNumberFormat="1" applyFont="1" applyFill="1" applyBorder="1" applyAlignment="1" applyProtection="1">
      <alignment horizontal="center"/>
      <protection locked="0"/>
    </xf>
    <xf numFmtId="10" fontId="17" fillId="5" borderId="10" xfId="2" applyNumberFormat="1" applyFont="1" applyFill="1" applyBorder="1" applyAlignment="1" applyProtection="1">
      <alignment horizontal="right" wrapText="1"/>
      <protection locked="0"/>
    </xf>
    <xf numFmtId="2" fontId="17" fillId="5" borderId="10" xfId="2" applyNumberFormat="1" applyFont="1" applyFill="1" applyBorder="1" applyAlignment="1" applyProtection="1">
      <alignment horizontal="right" wrapText="1"/>
      <protection locked="0"/>
    </xf>
    <xf numFmtId="2" fontId="17" fillId="5" borderId="10" xfId="0" applyNumberFormat="1" applyFont="1" applyFill="1" applyBorder="1" applyAlignment="1" applyProtection="1">
      <alignment horizontal="right"/>
      <protection locked="0"/>
    </xf>
    <xf numFmtId="0" fontId="17" fillId="5" borderId="10" xfId="0" applyFont="1" applyFill="1" applyBorder="1" applyAlignment="1" applyProtection="1">
      <alignment horizontal="center"/>
      <protection locked="0"/>
    </xf>
    <xf numFmtId="0" fontId="17" fillId="5" borderId="10" xfId="0" applyFont="1" applyFill="1" applyBorder="1" applyAlignment="1" applyProtection="1">
      <alignment wrapText="1"/>
      <protection locked="0"/>
    </xf>
    <xf numFmtId="4" fontId="12" fillId="5" borderId="10" xfId="1" applyNumberFormat="1" applyFont="1" applyFill="1" applyBorder="1" applyAlignment="1" applyProtection="1">
      <alignment horizontal="right"/>
      <protection locked="0"/>
    </xf>
    <xf numFmtId="0" fontId="12" fillId="5" borderId="10" xfId="0" applyFont="1" applyFill="1" applyBorder="1" applyAlignment="1" applyProtection="1">
      <alignment wrapText="1"/>
      <protection locked="0"/>
    </xf>
    <xf numFmtId="1" fontId="17" fillId="5" borderId="29" xfId="0" applyNumberFormat="1" applyFont="1" applyFill="1" applyBorder="1" applyAlignment="1" applyProtection="1">
      <alignment horizontal="center"/>
      <protection locked="0"/>
    </xf>
    <xf numFmtId="0" fontId="17" fillId="5" borderId="24" xfId="0" applyFont="1" applyFill="1" applyBorder="1" applyProtection="1">
      <protection locked="0"/>
    </xf>
    <xf numFmtId="165" fontId="17" fillId="5" borderId="24" xfId="0" applyNumberFormat="1" applyFont="1" applyFill="1" applyBorder="1" applyAlignment="1" applyProtection="1">
      <alignment horizontal="center"/>
      <protection locked="0"/>
    </xf>
    <xf numFmtId="10" fontId="17" fillId="5" borderId="24" xfId="2" applyNumberFormat="1" applyFont="1" applyFill="1" applyBorder="1" applyAlignment="1" applyProtection="1">
      <alignment horizontal="right" wrapText="1"/>
      <protection locked="0"/>
    </xf>
    <xf numFmtId="2" fontId="17" fillId="5" borderId="24" xfId="2" applyNumberFormat="1" applyFont="1" applyFill="1" applyBorder="1" applyAlignment="1" applyProtection="1">
      <alignment horizontal="right" wrapText="1"/>
      <protection locked="0"/>
    </xf>
    <xf numFmtId="2" fontId="17" fillId="5" borderId="24" xfId="0" applyNumberFormat="1" applyFont="1" applyFill="1" applyBorder="1" applyAlignment="1" applyProtection="1">
      <alignment horizontal="right"/>
      <protection locked="0"/>
    </xf>
    <xf numFmtId="0" fontId="17" fillId="5" borderId="24" xfId="0" applyFont="1" applyFill="1" applyBorder="1" applyAlignment="1" applyProtection="1">
      <alignment horizontal="center"/>
      <protection locked="0"/>
    </xf>
    <xf numFmtId="0" fontId="17" fillId="5" borderId="24" xfId="0" applyFont="1" applyFill="1" applyBorder="1" applyAlignment="1" applyProtection="1">
      <alignment wrapText="1"/>
      <protection locked="0"/>
    </xf>
    <xf numFmtId="4" fontId="12" fillId="5" borderId="24" xfId="1" applyNumberFormat="1" applyFont="1" applyFill="1" applyBorder="1" applyAlignment="1" applyProtection="1">
      <alignment horizontal="right"/>
      <protection locked="0"/>
    </xf>
    <xf numFmtId="4" fontId="17" fillId="5" borderId="24" xfId="0" applyNumberFormat="1" applyFont="1" applyFill="1" applyBorder="1" applyAlignment="1" applyProtection="1">
      <alignment vertical="center" wrapText="1"/>
      <protection locked="0"/>
    </xf>
    <xf numFmtId="0" fontId="12" fillId="5" borderId="24" xfId="0" applyFont="1" applyFill="1" applyBorder="1" applyAlignment="1" applyProtection="1">
      <alignment wrapText="1"/>
      <protection locked="0"/>
    </xf>
    <xf numFmtId="4" fontId="12" fillId="4" borderId="10" xfId="1" applyNumberFormat="1" applyFont="1" applyFill="1" applyBorder="1" applyAlignment="1" applyProtection="1">
      <alignment horizontal="right"/>
    </xf>
    <xf numFmtId="4" fontId="17" fillId="4" borderId="24" xfId="1" applyNumberFormat="1" applyFont="1" applyFill="1" applyBorder="1" applyAlignment="1" applyProtection="1">
      <alignment horizontal="right"/>
    </xf>
    <xf numFmtId="4" fontId="12" fillId="4" borderId="24" xfId="1" applyNumberFormat="1" applyFont="1" applyFill="1" applyBorder="1" applyAlignment="1" applyProtection="1">
      <alignment horizontal="right"/>
    </xf>
    <xf numFmtId="1" fontId="17" fillId="5" borderId="8" xfId="0" applyNumberFormat="1" applyFont="1" applyFill="1" applyBorder="1" applyAlignment="1" applyProtection="1">
      <alignment horizontal="center"/>
      <protection locked="0"/>
    </xf>
    <xf numFmtId="0" fontId="0" fillId="0" borderId="3" xfId="0" applyBorder="1"/>
    <xf numFmtId="0" fontId="0" fillId="2" borderId="6" xfId="0" applyFill="1" applyBorder="1"/>
    <xf numFmtId="0" fontId="0" fillId="0" borderId="12" xfId="0" applyFill="1" applyBorder="1"/>
    <xf numFmtId="0" fontId="0" fillId="0" borderId="12" xfId="0" applyBorder="1"/>
    <xf numFmtId="0" fontId="17" fillId="5" borderId="5" xfId="0" applyFont="1" applyFill="1" applyBorder="1" applyAlignment="1">
      <alignment vertical="center" wrapText="1"/>
    </xf>
    <xf numFmtId="0" fontId="37" fillId="2" borderId="21" xfId="0" applyFont="1" applyFill="1" applyBorder="1"/>
    <xf numFmtId="0" fontId="37" fillId="0" borderId="0" xfId="0" applyFont="1"/>
    <xf numFmtId="0" fontId="10" fillId="2" borderId="5" xfId="0" applyFont="1" applyFill="1" applyBorder="1" applyAlignment="1" applyProtection="1">
      <alignment horizontal="center" vertical="center" wrapText="1"/>
      <protection hidden="1"/>
    </xf>
    <xf numFmtId="0" fontId="25" fillId="2" borderId="2" xfId="0" applyFont="1" applyFill="1" applyBorder="1" applyAlignment="1" applyProtection="1">
      <alignment horizontal="center" vertical="center" wrapText="1"/>
      <protection hidden="1"/>
    </xf>
    <xf numFmtId="0" fontId="0" fillId="2" borderId="21" xfId="0" applyFont="1" applyFill="1" applyBorder="1"/>
    <xf numFmtId="0" fontId="0" fillId="0" borderId="0" xfId="0" applyFont="1"/>
    <xf numFmtId="0" fontId="3" fillId="0" borderId="8" xfId="0" applyFont="1" applyBorder="1"/>
    <xf numFmtId="0" fontId="0" fillId="0" borderId="12" xfId="0" applyFont="1" applyBorder="1"/>
    <xf numFmtId="0" fontId="10" fillId="2" borderId="2" xfId="0" applyFont="1" applyFill="1" applyBorder="1" applyAlignment="1" applyProtection="1">
      <alignment horizontal="left" vertical="center" wrapText="1"/>
      <protection hidden="1"/>
    </xf>
    <xf numFmtId="0" fontId="10" fillId="2" borderId="2" xfId="0" applyFont="1" applyFill="1" applyBorder="1" applyAlignment="1" applyProtection="1">
      <alignment horizontal="center" vertical="center" wrapText="1"/>
      <protection hidden="1"/>
    </xf>
    <xf numFmtId="0" fontId="39" fillId="0" borderId="0" xfId="0" applyFont="1" applyBorder="1" applyAlignment="1" applyProtection="1">
      <protection hidden="1"/>
    </xf>
    <xf numFmtId="0" fontId="10" fillId="2" borderId="4" xfId="0" applyFont="1" applyFill="1" applyBorder="1" applyAlignment="1" applyProtection="1">
      <alignment horizontal="center" vertical="center" wrapText="1"/>
      <protection hidden="1"/>
    </xf>
    <xf numFmtId="0" fontId="39" fillId="0" borderId="0" xfId="0" applyFont="1" applyBorder="1" applyProtection="1">
      <protection hidden="1"/>
    </xf>
    <xf numFmtId="1" fontId="29" fillId="5" borderId="6" xfId="0" applyNumberFormat="1" applyFont="1" applyFill="1" applyBorder="1" applyAlignment="1" applyProtection="1">
      <alignment horizontal="left"/>
      <protection hidden="1"/>
    </xf>
    <xf numFmtId="1" fontId="25" fillId="5" borderId="10" xfId="0" applyNumberFormat="1" applyFont="1" applyFill="1" applyBorder="1" applyAlignment="1">
      <alignment horizontal="left"/>
    </xf>
    <xf numFmtId="0" fontId="25" fillId="5" borderId="10" xfId="0" applyFont="1" applyFill="1" applyBorder="1" applyAlignment="1">
      <alignment horizontal="left"/>
    </xf>
    <xf numFmtId="9" fontId="25" fillId="5" borderId="10" xfId="2" applyNumberFormat="1" applyFont="1" applyFill="1" applyBorder="1" applyAlignment="1">
      <alignment horizontal="left" vertical="center" wrapText="1"/>
    </xf>
    <xf numFmtId="2" fontId="25" fillId="5" borderId="10" xfId="2" applyNumberFormat="1" applyFont="1" applyFill="1" applyBorder="1" applyAlignment="1">
      <alignment horizontal="left" wrapText="1"/>
    </xf>
    <xf numFmtId="43" fontId="25" fillId="5" borderId="10" xfId="1" applyNumberFormat="1" applyFont="1" applyFill="1" applyBorder="1" applyAlignment="1">
      <alignment horizontal="left" wrapText="1"/>
    </xf>
    <xf numFmtId="43" fontId="25" fillId="4" borderId="10" xfId="1" applyNumberFormat="1" applyFont="1" applyFill="1" applyBorder="1" applyAlignment="1">
      <alignment horizontal="left" wrapText="1"/>
    </xf>
    <xf numFmtId="4" fontId="25" fillId="4" borderId="10" xfId="1" applyNumberFormat="1" applyFont="1" applyFill="1" applyBorder="1" applyAlignment="1">
      <alignment horizontal="left"/>
    </xf>
    <xf numFmtId="43" fontId="10" fillId="4" borderId="10" xfId="1" applyNumberFormat="1" applyFont="1" applyFill="1" applyBorder="1" applyAlignment="1">
      <alignment horizontal="left"/>
    </xf>
    <xf numFmtId="4" fontId="25" fillId="0" borderId="10" xfId="1" applyNumberFormat="1" applyFont="1" applyBorder="1" applyAlignment="1">
      <alignment horizontal="left"/>
    </xf>
    <xf numFmtId="0" fontId="25" fillId="5" borderId="5" xfId="0" applyFont="1" applyFill="1" applyBorder="1" applyAlignment="1">
      <alignment horizontal="left"/>
    </xf>
    <xf numFmtId="0" fontId="29" fillId="4" borderId="2" xfId="0" applyFont="1" applyFill="1" applyBorder="1" applyAlignment="1" applyProtection="1">
      <alignment horizontal="left" vertical="center" wrapText="1"/>
      <protection locked="0" hidden="1"/>
    </xf>
    <xf numFmtId="0" fontId="29" fillId="4" borderId="8" xfId="0" applyFont="1" applyFill="1" applyBorder="1" applyAlignment="1" applyProtection="1">
      <alignment horizontal="left" vertical="center" wrapText="1"/>
      <protection locked="0" hidden="1"/>
    </xf>
    <xf numFmtId="0" fontId="29" fillId="4" borderId="0" xfId="0" applyFont="1" applyFill="1" applyBorder="1" applyAlignment="1" applyProtection="1">
      <alignment horizontal="left" vertical="center" wrapText="1"/>
      <protection locked="0" hidden="1"/>
    </xf>
    <xf numFmtId="0" fontId="39" fillId="0" borderId="0" xfId="0" applyFont="1" applyBorder="1" applyAlignment="1" applyProtection="1">
      <alignment horizontal="left"/>
      <protection hidden="1"/>
    </xf>
    <xf numFmtId="0" fontId="41" fillId="0" borderId="0" xfId="0" applyFont="1" applyBorder="1" applyProtection="1">
      <protection locked="0" hidden="1"/>
    </xf>
    <xf numFmtId="0" fontId="6" fillId="0" borderId="3" xfId="0" applyFont="1" applyBorder="1" applyAlignment="1">
      <alignment horizontal="center"/>
    </xf>
    <xf numFmtId="0" fontId="6" fillId="0" borderId="10" xfId="0" applyFont="1" applyBorder="1" applyAlignment="1">
      <alignment horizontal="center"/>
    </xf>
    <xf numFmtId="44" fontId="6" fillId="0" borderId="10" xfId="0" applyNumberFormat="1" applyFont="1" applyBorder="1"/>
    <xf numFmtId="0" fontId="6" fillId="0" borderId="5" xfId="0" applyFont="1" applyBorder="1" applyAlignment="1">
      <alignment horizontal="center"/>
    </xf>
    <xf numFmtId="0" fontId="25" fillId="2" borderId="10" xfId="0" applyFont="1" applyFill="1" applyBorder="1" applyAlignment="1">
      <alignment horizontal="center" vertical="center" wrapText="1"/>
    </xf>
    <xf numFmtId="0" fontId="25" fillId="2" borderId="10" xfId="0" applyFont="1" applyFill="1" applyBorder="1" applyAlignment="1">
      <alignment horizontal="center" vertical="center"/>
    </xf>
    <xf numFmtId="0" fontId="25" fillId="2" borderId="5" xfId="0" applyFont="1" applyFill="1" applyBorder="1" applyAlignment="1">
      <alignment horizontal="center" vertical="center"/>
    </xf>
    <xf numFmtId="0" fontId="25" fillId="2" borderId="5" xfId="0" applyFont="1" applyFill="1" applyBorder="1" applyAlignment="1">
      <alignment horizontal="center" vertical="center" wrapText="1"/>
    </xf>
    <xf numFmtId="0" fontId="17" fillId="5" borderId="3" xfId="0" applyFont="1" applyFill="1" applyBorder="1" applyAlignment="1" applyProtection="1">
      <alignment horizontal="center"/>
      <protection locked="0" hidden="1"/>
    </xf>
    <xf numFmtId="0" fontId="17" fillId="5" borderId="10" xfId="0" applyFont="1" applyFill="1" applyBorder="1" applyAlignment="1" applyProtection="1">
      <alignment horizontal="left"/>
      <protection locked="0" hidden="1"/>
    </xf>
    <xf numFmtId="44" fontId="17" fillId="5" borderId="10" xfId="0" applyNumberFormat="1" applyFont="1" applyFill="1" applyBorder="1" applyProtection="1">
      <protection locked="0" hidden="1"/>
    </xf>
    <xf numFmtId="0" fontId="17" fillId="5" borderId="5" xfId="0" applyFont="1" applyFill="1" applyBorder="1" applyAlignment="1" applyProtection="1">
      <alignment horizontal="center"/>
      <protection locked="0" hidden="1"/>
    </xf>
    <xf numFmtId="0" fontId="17" fillId="5" borderId="12" xfId="0" applyFont="1" applyFill="1" applyBorder="1" applyAlignment="1" applyProtection="1">
      <alignment horizontal="center"/>
      <protection locked="0" hidden="1"/>
    </xf>
    <xf numFmtId="0" fontId="17" fillId="5" borderId="8" xfId="0" applyFont="1" applyFill="1" applyBorder="1" applyAlignment="1" applyProtection="1">
      <alignment horizontal="left"/>
      <protection locked="0" hidden="1"/>
    </xf>
    <xf numFmtId="44" fontId="17" fillId="5" borderId="8" xfId="0" applyNumberFormat="1" applyFont="1" applyFill="1" applyBorder="1" applyProtection="1">
      <protection locked="0" hidden="1"/>
    </xf>
    <xf numFmtId="0" fontId="17" fillId="5" borderId="2" xfId="0" applyFont="1" applyFill="1" applyBorder="1" applyAlignment="1" applyProtection="1">
      <alignment horizontal="center"/>
      <protection locked="0" hidden="1"/>
    </xf>
    <xf numFmtId="0" fontId="35" fillId="0" borderId="15" xfId="0" applyFont="1" applyBorder="1" applyAlignment="1">
      <alignment horizontal="center" vertical="center" wrapText="1"/>
    </xf>
    <xf numFmtId="0" fontId="35" fillId="0" borderId="19" xfId="0" applyFont="1" applyBorder="1" applyAlignment="1">
      <alignment horizontal="center" vertical="center" wrapText="1"/>
    </xf>
    <xf numFmtId="2" fontId="35" fillId="0" borderId="18" xfId="0" applyNumberFormat="1" applyFont="1" applyBorder="1" applyAlignment="1">
      <alignment vertical="center"/>
    </xf>
    <xf numFmtId="2" fontId="35" fillId="0" borderId="15" xfId="0" applyNumberFormat="1" applyFont="1" applyBorder="1" applyAlignment="1">
      <alignment vertical="center" wrapText="1"/>
    </xf>
    <xf numFmtId="2" fontId="35" fillId="0" borderId="19" xfId="0" applyNumberFormat="1" applyFont="1" applyBorder="1" applyAlignment="1">
      <alignment vertical="center" wrapText="1"/>
    </xf>
    <xf numFmtId="0" fontId="35" fillId="0" borderId="13" xfId="0" applyFont="1" applyBorder="1" applyAlignment="1">
      <alignment vertical="center" wrapText="1"/>
    </xf>
    <xf numFmtId="0" fontId="35" fillId="0" borderId="15" xfId="0" applyFont="1" applyBorder="1" applyAlignment="1">
      <alignment vertical="center" wrapText="1"/>
    </xf>
    <xf numFmtId="0" fontId="35" fillId="0" borderId="19" xfId="0" applyFont="1" applyBorder="1" applyAlignment="1">
      <alignment vertical="center" wrapText="1"/>
    </xf>
    <xf numFmtId="2" fontId="35" fillId="0" borderId="13" xfId="0" applyNumberFormat="1" applyFont="1" applyBorder="1" applyAlignment="1">
      <alignment vertical="center" wrapText="1"/>
    </xf>
    <xf numFmtId="2" fontId="35" fillId="0" borderId="20" xfId="0" applyNumberFormat="1" applyFont="1" applyBorder="1" applyAlignment="1">
      <alignment horizontal="center" vertical="center" wrapText="1"/>
    </xf>
    <xf numFmtId="0" fontId="3" fillId="0" borderId="7" xfId="0" applyFont="1" applyBorder="1"/>
    <xf numFmtId="0" fontId="0" fillId="0" borderId="7" xfId="0" applyBorder="1" applyAlignment="1">
      <alignment horizontal="left" indent="4"/>
    </xf>
    <xf numFmtId="0" fontId="25" fillId="2" borderId="2" xfId="0" applyFont="1" applyFill="1" applyBorder="1" applyAlignment="1" applyProtection="1">
      <alignment horizontal="center" vertical="center" wrapText="1"/>
      <protection hidden="1"/>
    </xf>
    <xf numFmtId="0" fontId="0" fillId="0" borderId="2" xfId="0" applyFont="1" applyBorder="1" applyAlignment="1">
      <alignment horizontal="left" indent="4"/>
    </xf>
    <xf numFmtId="0" fontId="3" fillId="0" borderId="2" xfId="0" applyFont="1" applyBorder="1" applyAlignment="1">
      <alignment horizontal="left" vertical="top" indent="6"/>
    </xf>
    <xf numFmtId="0" fontId="0" fillId="0" borderId="8" xfId="0" applyBorder="1" applyAlignment="1">
      <alignment horizontal="left" indent="6"/>
    </xf>
    <xf numFmtId="0" fontId="0" fillId="0" borderId="0" xfId="0" applyAlignment="1">
      <alignment horizontal="left" indent="6"/>
    </xf>
    <xf numFmtId="0" fontId="3" fillId="0" borderId="2" xfId="0" applyFont="1" applyBorder="1" applyAlignment="1">
      <alignment horizontal="left" indent="6"/>
    </xf>
    <xf numFmtId="4" fontId="0" fillId="3" borderId="4" xfId="0" applyNumberFormat="1" applyFont="1" applyFill="1" applyBorder="1" applyAlignment="1" applyProtection="1">
      <alignment horizontal="right" vertical="center" wrapText="1"/>
      <protection hidden="1"/>
    </xf>
    <xf numFmtId="1" fontId="42" fillId="5" borderId="10" xfId="0" applyNumberFormat="1" applyFont="1" applyFill="1" applyBorder="1" applyAlignment="1" applyProtection="1">
      <alignment horizontal="center"/>
      <protection locked="0"/>
    </xf>
    <xf numFmtId="0" fontId="43" fillId="5" borderId="10" xfId="0" applyFont="1" applyFill="1" applyBorder="1" applyAlignment="1" applyProtection="1">
      <alignment wrapText="1"/>
      <protection locked="0"/>
    </xf>
    <xf numFmtId="0" fontId="17" fillId="5" borderId="3" xfId="0" applyFont="1" applyFill="1" applyBorder="1" applyAlignment="1" applyProtection="1">
      <alignment vertical="center" wrapText="1"/>
      <protection locked="0" hidden="1"/>
    </xf>
    <xf numFmtId="0" fontId="6" fillId="2" borderId="0" xfId="0" applyFont="1" applyFill="1" applyBorder="1" applyAlignment="1" applyProtection="1">
      <alignment horizontal="left" vertical="center" wrapText="1"/>
      <protection hidden="1"/>
    </xf>
    <xf numFmtId="0" fontId="15" fillId="0" borderId="0" xfId="0" applyFont="1" applyProtection="1">
      <protection hidden="1"/>
    </xf>
    <xf numFmtId="0" fontId="15" fillId="4" borderId="0" xfId="0" applyFont="1" applyFill="1" applyBorder="1" applyProtection="1">
      <protection hidden="1"/>
    </xf>
    <xf numFmtId="0" fontId="12" fillId="0" borderId="10" xfId="0" applyFont="1" applyFill="1" applyBorder="1" applyAlignment="1" applyProtection="1">
      <alignment wrapText="1"/>
      <protection locked="0"/>
    </xf>
    <xf numFmtId="0" fontId="0" fillId="0" borderId="3" xfId="0" applyBorder="1" applyProtection="1">
      <protection hidden="1"/>
    </xf>
    <xf numFmtId="1" fontId="42" fillId="5" borderId="2" xfId="0" applyNumberFormat="1" applyFont="1" applyFill="1" applyBorder="1" applyAlignment="1" applyProtection="1">
      <alignment horizontal="center"/>
      <protection locked="0"/>
    </xf>
    <xf numFmtId="0" fontId="17" fillId="5" borderId="2" xfId="0" applyFont="1" applyFill="1" applyBorder="1" applyProtection="1">
      <protection locked="0"/>
    </xf>
    <xf numFmtId="165" fontId="17" fillId="5" borderId="2" xfId="0" applyNumberFormat="1" applyFont="1" applyFill="1" applyBorder="1" applyAlignment="1" applyProtection="1">
      <alignment horizontal="center"/>
      <protection locked="0"/>
    </xf>
    <xf numFmtId="10" fontId="17" fillId="5" borderId="2" xfId="2" applyNumberFormat="1" applyFont="1" applyFill="1" applyBorder="1" applyAlignment="1" applyProtection="1">
      <alignment horizontal="right" wrapText="1"/>
      <protection locked="0"/>
    </xf>
    <xf numFmtId="2" fontId="17" fillId="5" borderId="2" xfId="2" applyNumberFormat="1" applyFont="1" applyFill="1" applyBorder="1" applyAlignment="1" applyProtection="1">
      <alignment horizontal="right" wrapText="1"/>
      <protection locked="0"/>
    </xf>
    <xf numFmtId="2" fontId="17" fillId="5" borderId="2" xfId="0" applyNumberFormat="1" applyFont="1" applyFill="1" applyBorder="1" applyAlignment="1" applyProtection="1">
      <alignment horizontal="right"/>
      <protection locked="0"/>
    </xf>
    <xf numFmtId="0" fontId="17" fillId="5" borderId="2" xfId="0" applyFont="1" applyFill="1" applyBorder="1" applyAlignment="1" applyProtection="1">
      <alignment horizontal="center"/>
      <protection locked="0"/>
    </xf>
    <xf numFmtId="0" fontId="17" fillId="5" borderId="2" xfId="0" applyFont="1" applyFill="1" applyBorder="1" applyAlignment="1" applyProtection="1">
      <alignment wrapText="1"/>
      <protection locked="0"/>
    </xf>
    <xf numFmtId="0" fontId="12" fillId="0" borderId="2" xfId="0" applyFont="1" applyFill="1" applyBorder="1" applyAlignment="1" applyProtection="1">
      <alignment wrapText="1"/>
      <protection locked="0"/>
    </xf>
    <xf numFmtId="0" fontId="42" fillId="5" borderId="2" xfId="0" applyFont="1" applyFill="1" applyBorder="1" applyProtection="1">
      <protection locked="0"/>
    </xf>
    <xf numFmtId="165" fontId="42" fillId="5" borderId="2" xfId="0" applyNumberFormat="1" applyFont="1" applyFill="1" applyBorder="1" applyAlignment="1" applyProtection="1">
      <alignment horizontal="center"/>
      <protection locked="0"/>
    </xf>
    <xf numFmtId="10" fontId="42" fillId="5" borderId="2" xfId="2" applyNumberFormat="1" applyFont="1" applyFill="1" applyBorder="1" applyAlignment="1" applyProtection="1">
      <alignment horizontal="right" wrapText="1"/>
      <protection locked="0"/>
    </xf>
    <xf numFmtId="2" fontId="42" fillId="5" borderId="2" xfId="2" applyNumberFormat="1" applyFont="1" applyFill="1" applyBorder="1" applyAlignment="1" applyProtection="1">
      <alignment horizontal="right" wrapText="1"/>
      <protection locked="0"/>
    </xf>
    <xf numFmtId="2" fontId="42" fillId="5" borderId="2" xfId="0" applyNumberFormat="1" applyFont="1" applyFill="1" applyBorder="1" applyAlignment="1" applyProtection="1">
      <alignment horizontal="right"/>
      <protection locked="0"/>
    </xf>
    <xf numFmtId="0" fontId="42" fillId="5" borderId="2" xfId="0" applyFont="1" applyFill="1" applyBorder="1" applyAlignment="1" applyProtection="1">
      <alignment horizontal="center"/>
      <protection locked="0"/>
    </xf>
    <xf numFmtId="0" fontId="42" fillId="5" borderId="2" xfId="0" applyFont="1" applyFill="1" applyBorder="1" applyAlignment="1" applyProtection="1">
      <alignment wrapText="1"/>
      <protection locked="0"/>
    </xf>
    <xf numFmtId="0" fontId="43" fillId="0" borderId="2" xfId="0" applyFont="1" applyFill="1" applyBorder="1" applyAlignment="1" applyProtection="1">
      <alignment wrapText="1"/>
      <protection locked="0"/>
    </xf>
    <xf numFmtId="4" fontId="15" fillId="2" borderId="4" xfId="0" applyNumberFormat="1" applyFont="1" applyFill="1" applyBorder="1" applyAlignment="1" applyProtection="1">
      <alignment horizontal="right" vertical="center" wrapText="1"/>
      <protection hidden="1"/>
    </xf>
    <xf numFmtId="0" fontId="10" fillId="2" borderId="30" xfId="0" applyFont="1" applyFill="1" applyBorder="1" applyAlignment="1" applyProtection="1">
      <alignment horizontal="center" vertical="center" wrapText="1"/>
      <protection hidden="1"/>
    </xf>
    <xf numFmtId="0" fontId="17" fillId="0" borderId="5" xfId="0" applyFont="1" applyFill="1" applyBorder="1" applyAlignment="1" applyProtection="1">
      <alignment vertical="center" wrapText="1"/>
      <protection locked="0"/>
    </xf>
    <xf numFmtId="0" fontId="36" fillId="4" borderId="0" xfId="0" applyFont="1" applyFill="1" applyProtection="1">
      <protection hidden="1"/>
    </xf>
    <xf numFmtId="1" fontId="17" fillId="5" borderId="3" xfId="0" applyNumberFormat="1" applyFont="1" applyFill="1" applyBorder="1" applyAlignment="1" applyProtection="1">
      <alignment horizontal="center"/>
      <protection locked="0"/>
    </xf>
    <xf numFmtId="4" fontId="17" fillId="4" borderId="10" xfId="1" applyNumberFormat="1" applyFont="1" applyFill="1" applyBorder="1" applyAlignment="1" applyProtection="1">
      <alignment horizontal="right"/>
      <protection locked="0"/>
    </xf>
    <xf numFmtId="4" fontId="12" fillId="4" borderId="10" xfId="1" applyNumberFormat="1" applyFont="1" applyFill="1" applyBorder="1" applyAlignment="1" applyProtection="1">
      <alignment horizontal="right"/>
      <protection locked="0"/>
    </xf>
    <xf numFmtId="0" fontId="17" fillId="0" borderId="0" xfId="0" applyFont="1" applyProtection="1">
      <protection locked="0"/>
    </xf>
    <xf numFmtId="4" fontId="17" fillId="4" borderId="2" xfId="1" applyNumberFormat="1" applyFont="1" applyFill="1" applyBorder="1" applyAlignment="1" applyProtection="1">
      <alignment horizontal="right"/>
      <protection locked="0"/>
    </xf>
    <xf numFmtId="4" fontId="12" fillId="4" borderId="2" xfId="1" applyNumberFormat="1" applyFont="1" applyFill="1" applyBorder="1" applyAlignment="1" applyProtection="1">
      <alignment horizontal="right"/>
      <protection locked="0"/>
    </xf>
    <xf numFmtId="1" fontId="42" fillId="5" borderId="3" xfId="0" applyNumberFormat="1" applyFont="1" applyFill="1" applyBorder="1" applyAlignment="1" applyProtection="1">
      <alignment horizontal="center"/>
      <protection locked="0"/>
    </xf>
    <xf numFmtId="4" fontId="42" fillId="4" borderId="2" xfId="1" applyNumberFormat="1" applyFont="1" applyFill="1" applyBorder="1" applyAlignment="1" applyProtection="1">
      <alignment horizontal="right"/>
      <protection locked="0"/>
    </xf>
    <xf numFmtId="4" fontId="43" fillId="4" borderId="2" xfId="1" applyNumberFormat="1" applyFont="1" applyFill="1" applyBorder="1" applyAlignment="1" applyProtection="1">
      <alignment horizontal="right"/>
      <protection locked="0"/>
    </xf>
    <xf numFmtId="0" fontId="0" fillId="0" borderId="0" xfId="0" applyProtection="1">
      <protection locked="0"/>
    </xf>
    <xf numFmtId="0" fontId="17" fillId="5" borderId="7" xfId="0" applyNumberFormat="1" applyFont="1" applyFill="1" applyBorder="1" applyAlignment="1" applyProtection="1">
      <alignment horizontal="center" vertical="center" wrapText="1"/>
      <protection locked="0"/>
    </xf>
    <xf numFmtId="4" fontId="17" fillId="4" borderId="10" xfId="0" applyNumberFormat="1" applyFont="1" applyFill="1" applyBorder="1" applyAlignment="1" applyProtection="1">
      <alignment vertical="center" wrapText="1"/>
      <protection locked="0"/>
    </xf>
    <xf numFmtId="0" fontId="6" fillId="4" borderId="0" xfId="0" applyFont="1" applyFill="1" applyBorder="1" applyProtection="1">
      <protection locked="0"/>
    </xf>
    <xf numFmtId="0" fontId="18" fillId="4" borderId="11" xfId="0" applyFont="1" applyFill="1" applyBorder="1" applyAlignment="1" applyProtection="1">
      <alignment horizontal="right" wrapText="1"/>
      <protection hidden="1"/>
    </xf>
    <xf numFmtId="0" fontId="18" fillId="4" borderId="1" xfId="0" applyFont="1" applyFill="1" applyBorder="1" applyAlignment="1" applyProtection="1">
      <alignment horizontal="right" wrapText="1"/>
      <protection hidden="1"/>
    </xf>
    <xf numFmtId="0" fontId="7" fillId="2" borderId="0" xfId="0" applyFont="1" applyFill="1" applyAlignment="1">
      <alignment horizontal="left" wrapText="1"/>
    </xf>
    <xf numFmtId="0" fontId="7" fillId="2" borderId="1" xfId="0" applyFont="1" applyFill="1" applyBorder="1" applyAlignment="1">
      <alignment horizontal="left" wrapText="1"/>
    </xf>
    <xf numFmtId="0" fontId="16" fillId="2" borderId="0" xfId="0" applyFont="1" applyFill="1" applyBorder="1" applyAlignment="1" applyProtection="1">
      <alignment horizontal="center" vertical="center" wrapText="1"/>
    </xf>
    <xf numFmtId="0" fontId="7" fillId="5" borderId="2" xfId="0" applyNumberFormat="1" applyFont="1" applyFill="1" applyBorder="1" applyAlignment="1" applyProtection="1">
      <alignment horizontal="left" vertical="center" wrapText="1"/>
      <protection locked="0"/>
    </xf>
    <xf numFmtId="164" fontId="7" fillId="5" borderId="2" xfId="0" applyNumberFormat="1" applyFont="1" applyFill="1" applyBorder="1" applyAlignment="1" applyProtection="1">
      <alignment horizontal="left" vertical="center" wrapText="1"/>
      <protection locked="0"/>
    </xf>
    <xf numFmtId="0" fontId="7" fillId="5" borderId="8" xfId="0" applyNumberFormat="1" applyFont="1" applyFill="1" applyBorder="1" applyAlignment="1" applyProtection="1">
      <alignment horizontal="left" vertical="center" wrapText="1"/>
      <protection locked="0"/>
    </xf>
    <xf numFmtId="0" fontId="7" fillId="5" borderId="12" xfId="0" applyNumberFormat="1" applyFont="1" applyFill="1" applyBorder="1" applyAlignment="1" applyProtection="1">
      <alignment horizontal="left" vertical="center" wrapText="1"/>
      <protection locked="0"/>
    </xf>
    <xf numFmtId="0" fontId="7" fillId="5" borderId="7" xfId="0" applyNumberFormat="1" applyFont="1" applyFill="1" applyBorder="1" applyAlignment="1" applyProtection="1">
      <alignment horizontal="left" vertical="center" wrapText="1"/>
      <protection locked="0"/>
    </xf>
    <xf numFmtId="0" fontId="7" fillId="2" borderId="2" xfId="0" applyFont="1" applyFill="1" applyBorder="1" applyAlignment="1" applyProtection="1">
      <alignment horizontal="left" wrapText="1"/>
      <protection hidden="1"/>
    </xf>
    <xf numFmtId="164" fontId="7" fillId="2" borderId="2" xfId="0" applyNumberFormat="1" applyFont="1" applyFill="1" applyBorder="1" applyAlignment="1" applyProtection="1">
      <alignment horizontal="left"/>
      <protection hidden="1"/>
    </xf>
    <xf numFmtId="0" fontId="7" fillId="2" borderId="8" xfId="0" applyFont="1" applyFill="1" applyBorder="1" applyAlignment="1" applyProtection="1">
      <alignment horizontal="left"/>
      <protection hidden="1"/>
    </xf>
    <xf numFmtId="0" fontId="7" fillId="2" borderId="12" xfId="0" applyFont="1" applyFill="1" applyBorder="1" applyAlignment="1" applyProtection="1">
      <alignment horizontal="left"/>
      <protection hidden="1"/>
    </xf>
    <xf numFmtId="0" fontId="7" fillId="2" borderId="7" xfId="0" applyFont="1" applyFill="1" applyBorder="1" applyAlignment="1" applyProtection="1">
      <alignment horizontal="left"/>
      <protection hidden="1"/>
    </xf>
    <xf numFmtId="0" fontId="7" fillId="2" borderId="2" xfId="0" applyFont="1" applyFill="1" applyBorder="1" applyAlignment="1" applyProtection="1">
      <alignment horizontal="left"/>
      <protection hidden="1"/>
    </xf>
    <xf numFmtId="0" fontId="25" fillId="2" borderId="2" xfId="0" applyFont="1" applyFill="1" applyBorder="1" applyAlignment="1" applyProtection="1">
      <alignment horizontal="center" vertical="center" wrapText="1"/>
      <protection hidden="1"/>
    </xf>
    <xf numFmtId="0" fontId="6" fillId="2" borderId="2" xfId="0" applyFont="1" applyFill="1" applyBorder="1" applyAlignment="1" applyProtection="1">
      <alignment horizontal="center" vertical="center" wrapText="1"/>
      <protection hidden="1"/>
    </xf>
    <xf numFmtId="164" fontId="7" fillId="2" borderId="8" xfId="0" applyNumberFormat="1" applyFont="1" applyFill="1" applyBorder="1" applyAlignment="1" applyProtection="1">
      <alignment horizontal="left"/>
      <protection hidden="1"/>
    </xf>
    <xf numFmtId="164" fontId="7" fillId="2" borderId="12" xfId="0" applyNumberFormat="1" applyFont="1" applyFill="1" applyBorder="1" applyAlignment="1" applyProtection="1">
      <alignment horizontal="left"/>
      <protection hidden="1"/>
    </xf>
    <xf numFmtId="164" fontId="7" fillId="2" borderId="7" xfId="0" applyNumberFormat="1" applyFont="1" applyFill="1" applyBorder="1" applyAlignment="1" applyProtection="1">
      <alignment horizontal="left"/>
      <protection hidden="1"/>
    </xf>
    <xf numFmtId="0" fontId="25" fillId="2" borderId="5" xfId="0" applyFont="1" applyFill="1" applyBorder="1" applyAlignment="1" applyProtection="1">
      <alignment horizontal="center" vertical="center" wrapText="1"/>
      <protection hidden="1"/>
    </xf>
    <xf numFmtId="0" fontId="6" fillId="2" borderId="21" xfId="0" applyFont="1" applyFill="1" applyBorder="1" applyAlignment="1" applyProtection="1">
      <alignment horizontal="center" vertical="center" wrapText="1"/>
      <protection hidden="1"/>
    </xf>
    <xf numFmtId="0" fontId="25" fillId="2" borderId="21" xfId="0" applyFont="1" applyFill="1" applyBorder="1" applyAlignment="1" applyProtection="1">
      <alignment horizontal="center" vertical="center" wrapText="1"/>
      <protection hidden="1"/>
    </xf>
    <xf numFmtId="0" fontId="10" fillId="2" borderId="5" xfId="0" applyFont="1" applyFill="1" applyBorder="1" applyAlignment="1" applyProtection="1">
      <alignment horizontal="center" vertical="center" wrapText="1"/>
      <protection hidden="1"/>
    </xf>
    <xf numFmtId="0" fontId="10" fillId="2" borderId="21" xfId="0" applyFont="1" applyFill="1" applyBorder="1" applyAlignment="1" applyProtection="1">
      <alignment horizontal="center" vertical="center" wrapText="1"/>
      <protection hidden="1"/>
    </xf>
    <xf numFmtId="0" fontId="7" fillId="2" borderId="0" xfId="0" applyFont="1" applyFill="1" applyBorder="1" applyAlignment="1" applyProtection="1">
      <alignment horizontal="left"/>
      <protection hidden="1"/>
    </xf>
    <xf numFmtId="0" fontId="29" fillId="4" borderId="0" xfId="0" applyFont="1" applyFill="1" applyBorder="1" applyAlignment="1" applyProtection="1">
      <alignment horizontal="left" vertical="center" wrapText="1"/>
      <protection hidden="1"/>
    </xf>
    <xf numFmtId="0" fontId="0" fillId="4" borderId="0" xfId="0" applyFill="1" applyAlignment="1" applyProtection="1">
      <alignment horizontal="left" vertical="center" wrapText="1"/>
      <protection hidden="1"/>
    </xf>
    <xf numFmtId="0" fontId="14" fillId="4" borderId="0" xfId="0" applyFont="1" applyFill="1" applyBorder="1" applyAlignment="1" applyProtection="1">
      <alignment horizontal="left" vertical="center" wrapText="1"/>
      <protection hidden="1"/>
    </xf>
    <xf numFmtId="0" fontId="34" fillId="4" borderId="0" xfId="0" applyFont="1" applyFill="1" applyAlignment="1" applyProtection="1">
      <alignment horizontal="left" vertical="center" wrapText="1"/>
      <protection hidden="1"/>
    </xf>
    <xf numFmtId="0" fontId="25" fillId="2" borderId="5" xfId="0" applyFont="1" applyFill="1" applyBorder="1" applyAlignment="1" applyProtection="1">
      <alignment horizontal="left" vertical="center" wrapText="1"/>
      <protection hidden="1"/>
    </xf>
    <xf numFmtId="0" fontId="25" fillId="2" borderId="21" xfId="0" applyFont="1" applyFill="1" applyBorder="1" applyAlignment="1" applyProtection="1">
      <alignment horizontal="left" vertical="center" wrapText="1"/>
      <protection hidden="1"/>
    </xf>
    <xf numFmtId="0" fontId="7" fillId="2" borderId="2" xfId="0" applyFont="1" applyFill="1" applyBorder="1" applyAlignment="1" applyProtection="1">
      <alignment horizontal="left" wrapText="1"/>
    </xf>
    <xf numFmtId="164" fontId="7" fillId="2" borderId="8" xfId="0" applyNumberFormat="1" applyFont="1" applyFill="1" applyBorder="1" applyAlignment="1" applyProtection="1">
      <alignment horizontal="left"/>
    </xf>
    <xf numFmtId="164" fontId="7" fillId="2" borderId="12" xfId="0" applyNumberFormat="1" applyFont="1" applyFill="1" applyBorder="1" applyAlignment="1" applyProtection="1">
      <alignment horizontal="left"/>
    </xf>
    <xf numFmtId="164" fontId="7" fillId="2" borderId="7" xfId="0" applyNumberFormat="1" applyFont="1" applyFill="1" applyBorder="1" applyAlignment="1" applyProtection="1">
      <alignment horizontal="left"/>
    </xf>
    <xf numFmtId="0" fontId="10" fillId="2" borderId="4" xfId="0" applyFont="1" applyFill="1" applyBorder="1" applyAlignment="1" applyProtection="1">
      <alignment horizontal="center" vertical="center" wrapText="1"/>
      <protection hidden="1"/>
    </xf>
    <xf numFmtId="0" fontId="14" fillId="2" borderId="2" xfId="0" applyFont="1" applyFill="1" applyBorder="1" applyAlignment="1" applyProtection="1">
      <alignment horizontal="center" vertical="center" wrapText="1"/>
      <protection hidden="1"/>
    </xf>
    <xf numFmtId="0" fontId="7" fillId="2" borderId="2" xfId="0" applyFont="1" applyFill="1" applyBorder="1" applyAlignment="1" applyProtection="1">
      <alignment horizontal="left"/>
    </xf>
    <xf numFmtId="0" fontId="7" fillId="2" borderId="8" xfId="0" applyFont="1" applyFill="1" applyBorder="1" applyAlignment="1" applyProtection="1">
      <alignment horizontal="left"/>
    </xf>
    <xf numFmtId="0" fontId="7" fillId="2" borderId="12" xfId="0" applyFont="1" applyFill="1" applyBorder="1" applyAlignment="1" applyProtection="1">
      <alignment horizontal="left"/>
    </xf>
    <xf numFmtId="0" fontId="7" fillId="2" borderId="7" xfId="0" applyFont="1" applyFill="1" applyBorder="1" applyAlignment="1" applyProtection="1">
      <alignment horizontal="left"/>
    </xf>
    <xf numFmtId="0" fontId="29" fillId="0" borderId="0" xfId="0" applyFont="1" applyBorder="1" applyAlignment="1" applyProtection="1">
      <alignment horizontal="left" vertical="center" wrapText="1"/>
      <protection hidden="1"/>
    </xf>
    <xf numFmtId="0" fontId="25" fillId="2" borderId="8" xfId="0" applyFont="1" applyFill="1" applyBorder="1" applyAlignment="1" applyProtection="1">
      <alignment horizontal="center" vertical="center" wrapText="1"/>
      <protection hidden="1"/>
    </xf>
    <xf numFmtId="0" fontId="25" fillId="2" borderId="12" xfId="0" applyFont="1" applyFill="1" applyBorder="1" applyAlignment="1" applyProtection="1">
      <alignment horizontal="center" vertical="center"/>
      <protection hidden="1"/>
    </xf>
    <xf numFmtId="0" fontId="25" fillId="2" borderId="7" xfId="0" applyFont="1" applyFill="1" applyBorder="1" applyAlignment="1" applyProtection="1">
      <alignment horizontal="center" vertical="center"/>
      <protection hidden="1"/>
    </xf>
    <xf numFmtId="0" fontId="14" fillId="2" borderId="10" xfId="0" applyFont="1" applyFill="1" applyBorder="1" applyAlignment="1" applyProtection="1">
      <alignment horizontal="center" vertical="center" wrapText="1"/>
      <protection hidden="1"/>
    </xf>
    <xf numFmtId="0" fontId="14" fillId="2" borderId="3" xfId="0" applyFont="1" applyFill="1" applyBorder="1" applyAlignment="1" applyProtection="1">
      <alignment horizontal="center" vertical="center" wrapText="1"/>
      <protection hidden="1"/>
    </xf>
    <xf numFmtId="0" fontId="40" fillId="2" borderId="2" xfId="0" applyFont="1" applyFill="1" applyBorder="1" applyAlignment="1" applyProtection="1">
      <alignment horizontal="center" vertical="center" wrapText="1"/>
      <protection hidden="1"/>
    </xf>
    <xf numFmtId="0" fontId="29" fillId="4" borderId="0" xfId="0" applyFont="1" applyFill="1" applyBorder="1" applyAlignment="1" applyProtection="1">
      <alignment horizontal="justify" vertical="center" wrapText="1"/>
      <protection hidden="1"/>
    </xf>
    <xf numFmtId="0" fontId="25" fillId="2" borderId="4" xfId="0" applyFont="1" applyFill="1" applyBorder="1" applyAlignment="1" applyProtection="1">
      <alignment horizontal="center" vertical="center" wrapText="1"/>
      <protection hidden="1"/>
    </xf>
    <xf numFmtId="168" fontId="7" fillId="2" borderId="2" xfId="0" applyNumberFormat="1" applyFont="1" applyFill="1" applyBorder="1" applyAlignment="1" applyProtection="1">
      <alignment horizontal="left"/>
    </xf>
    <xf numFmtId="0" fontId="23" fillId="5" borderId="2" xfId="0" applyNumberFormat="1" applyFont="1" applyFill="1" applyBorder="1" applyAlignment="1" applyProtection="1">
      <alignment horizontal="left" vertical="center" wrapText="1"/>
      <protection locked="0"/>
    </xf>
    <xf numFmtId="0" fontId="7" fillId="2" borderId="2" xfId="0" applyNumberFormat="1" applyFont="1" applyFill="1" applyBorder="1" applyAlignment="1" applyProtection="1">
      <alignment horizontal="left"/>
    </xf>
    <xf numFmtId="0" fontId="9" fillId="0" borderId="0" xfId="0" applyFont="1" applyFill="1" applyBorder="1" applyAlignment="1">
      <alignment horizontal="center" vertical="center" wrapText="1"/>
    </xf>
    <xf numFmtId="43" fontId="18" fillId="6" borderId="0" xfId="1" applyFont="1" applyFill="1" applyAlignment="1">
      <alignment horizontal="center" vertical="top"/>
    </xf>
    <xf numFmtId="0" fontId="6" fillId="0" borderId="13" xfId="0" applyFont="1" applyBorder="1" applyAlignment="1">
      <alignment vertical="center" wrapText="1"/>
    </xf>
    <xf numFmtId="0" fontId="6" fillId="0" borderId="15" xfId="0" applyFont="1" applyBorder="1" applyAlignment="1">
      <alignment vertical="center" wrapText="1"/>
    </xf>
    <xf numFmtId="0" fontId="35" fillId="0" borderId="18" xfId="0" applyFont="1" applyBorder="1" applyAlignment="1">
      <alignment horizontal="center" vertical="center" wrapText="1"/>
    </xf>
    <xf numFmtId="0" fontId="35" fillId="0" borderId="15" xfId="0" applyFont="1" applyBorder="1" applyAlignment="1">
      <alignment horizontal="center" vertical="center" wrapText="1"/>
    </xf>
    <xf numFmtId="0" fontId="35" fillId="0" borderId="19" xfId="0" applyFont="1" applyBorder="1" applyAlignment="1">
      <alignment horizontal="center" vertical="center" wrapText="1"/>
    </xf>
    <xf numFmtId="0" fontId="35" fillId="0" borderId="13" xfId="0" applyFont="1" applyBorder="1" applyAlignment="1">
      <alignment horizontal="center" vertical="center" wrapText="1"/>
    </xf>
    <xf numFmtId="0" fontId="0" fillId="2" borderId="8" xfId="0" applyFill="1" applyBorder="1" applyAlignment="1">
      <alignment horizontal="center"/>
    </xf>
    <xf numFmtId="0" fontId="0" fillId="2" borderId="7" xfId="0" applyFill="1" applyBorder="1" applyAlignment="1">
      <alignment horizontal="center"/>
    </xf>
  </cellXfs>
  <cellStyles count="5">
    <cellStyle name="Komma" xfId="1" builtinId="3"/>
    <cellStyle name="Prozent" xfId="2" builtinId="5"/>
    <cellStyle name="Standard" xfId="0" builtinId="0"/>
    <cellStyle name="Standard 2 2" xfId="4" xr:uid="{00000000-0005-0000-0000-000004000000}"/>
    <cellStyle name="Standard 5" xfId="3" xr:uid="{00000000-0005-0000-0000-000005000000}"/>
  </cellStyles>
  <dxfs count="122">
    <dxf>
      <font>
        <b/>
        <i/>
      </font>
    </dxf>
    <dxf>
      <font>
        <b/>
        <i val="0"/>
      </font>
    </dxf>
    <dxf>
      <font>
        <b/>
        <i val="0"/>
      </font>
    </dxf>
    <dxf>
      <fill>
        <patternFill>
          <bgColor theme="0" tint="-4.9989318521683403E-2"/>
        </patternFill>
      </fill>
    </dxf>
    <dxf>
      <fill>
        <patternFill>
          <bgColor theme="0" tint="-4.9989318521683403E-2"/>
        </patternFill>
      </fill>
    </dxf>
    <dxf>
      <border diagonalUp="0" diagonalDown="0">
        <left/>
        <right/>
        <top style="thin">
          <color theme="0" tint="-0.249977111117893"/>
        </top>
        <bottom style="thin">
          <color theme="0" tint="-0.249977111117893"/>
        </bottom>
        <vertical/>
        <horizontal/>
      </border>
    </dxf>
    <dxf>
      <border outline="0">
        <top style="thin">
          <color theme="0" tint="-0.249977111117893"/>
        </top>
      </border>
    </dxf>
    <dxf>
      <border outline="0">
        <left style="thin">
          <color theme="0" tint="-0.249977111117893"/>
        </left>
        <top style="thin">
          <color theme="0" tint="-0.249977111117893"/>
        </top>
        <bottom style="thin">
          <color theme="0" tint="-0.249977111117893"/>
        </bottom>
      </border>
    </dxf>
    <dxf>
      <border outline="0">
        <bottom style="thin">
          <color theme="0" tint="-0.249977111117893"/>
        </bottom>
      </border>
    </dxf>
    <dxf>
      <fill>
        <patternFill patternType="solid">
          <fgColor indexed="64"/>
          <bgColor theme="4" tint="0.79998168889431442"/>
        </patternFill>
      </fill>
    </dxf>
    <dxf>
      <font>
        <strike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border>
      <protection locked="0" hidden="1"/>
    </dxf>
    <dxf>
      <font>
        <strike val="0"/>
        <outline val="0"/>
        <shadow val="0"/>
        <u val="none"/>
        <vertAlign val="baseline"/>
        <sz val="9"/>
        <color theme="1"/>
        <name val="Arial"/>
        <scheme val="none"/>
      </font>
      <numFmt numFmtId="34" formatCode="_-* #,##0.00\ &quot;€&quot;_-;\-* #,##0.00\ &quot;€&quot;_-;_-* &quot;-&quot;??\ &quot;€&quot;_-;_-@_-"/>
      <fill>
        <patternFill patternType="solid">
          <fgColor indexed="64"/>
          <bgColor theme="0" tint="-4.9989318521683403E-2"/>
        </patternFill>
      </fill>
      <border diagonalUp="0" diagonalDown="0" outline="0">
        <left style="thin">
          <color theme="0" tint="-0.249977111117893"/>
        </left>
        <right/>
        <top style="thin">
          <color theme="0" tint="-0.249977111117893"/>
        </top>
        <bottom/>
      </border>
      <protection locked="0" hidden="1"/>
    </dxf>
    <dxf>
      <font>
        <strike val="0"/>
        <outline val="0"/>
        <shadow val="0"/>
        <u val="none"/>
        <vertAlign val="baseline"/>
        <sz val="9"/>
        <color theme="1"/>
        <name val="Arial"/>
        <scheme val="none"/>
      </font>
      <fill>
        <patternFill patternType="solid">
          <fgColor indexed="64"/>
          <bgColor theme="0" tint="-4.9989318521683403E-2"/>
        </patternFill>
      </fill>
      <alignment horizontal="left" vertical="bottom" textRotation="0" wrapText="0" indent="0" justifyLastLine="0" shrinkToFit="0" readingOrder="0"/>
      <border diagonalUp="0" diagonalDown="0" outline="0">
        <left style="thin">
          <color theme="0" tint="-0.249977111117893"/>
        </left>
        <right/>
        <top style="thin">
          <color theme="0" tint="-0.249977111117893"/>
        </top>
        <bottom/>
      </border>
      <protection locked="0" hidden="1"/>
    </dxf>
    <dxf>
      <font>
        <strike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right/>
        <top style="thin">
          <color theme="0" tint="-0.249977111117893"/>
        </top>
        <bottom/>
      </border>
      <protection locked="0" hidden="1"/>
    </dxf>
    <dxf>
      <border outline="0">
        <left style="thin">
          <color theme="0" tint="-0.249977111117893"/>
        </left>
        <top style="thin">
          <color theme="0" tint="-0.249977111117893"/>
        </top>
      </border>
    </dxf>
    <dxf>
      <font>
        <strike val="0"/>
        <outline val="0"/>
        <shadow val="0"/>
        <u val="none"/>
        <vertAlign val="baseline"/>
        <sz val="9"/>
        <color theme="1"/>
        <name val="Arial"/>
        <scheme val="none"/>
      </font>
    </dxf>
    <dxf>
      <font>
        <strike val="0"/>
        <outline val="0"/>
        <shadow val="0"/>
        <u val="none"/>
        <vertAlign val="baseline"/>
        <sz val="11"/>
        <color theme="1"/>
        <name val="Arial"/>
        <scheme val="none"/>
      </font>
      <alignment horizontal="center" vertical="bottom" textRotation="0" wrapText="0" indent="0" justifyLastLine="0" shrinkToFit="0" readingOrder="0"/>
      <border diagonalUp="0" diagonalDown="0" outline="0">
        <left style="thin">
          <color theme="0" tint="-0.249977111117893"/>
        </left>
        <right style="thin">
          <color theme="0" tint="-0.249977111117893"/>
        </right>
        <top/>
        <bottom/>
      </border>
    </dxf>
    <dxf>
      <font>
        <b val="0"/>
        <i val="0"/>
        <strike val="0"/>
        <condense val="0"/>
        <extend val="0"/>
        <outline val="0"/>
        <shadow val="0"/>
        <u val="none"/>
        <vertAlign val="baseline"/>
        <sz val="9"/>
        <color theme="1"/>
        <name val="Arial"/>
        <scheme val="none"/>
      </font>
      <fill>
        <patternFill patternType="none">
          <fgColor indexed="64"/>
          <bgColor auto="1"/>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border>
      <protection locked="0"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border outline="0">
        <left style="thin">
          <color theme="0" tint="-0.249977111117893"/>
        </left>
        <right style="thin">
          <color theme="0" tint="-0.249977111117893"/>
        </right>
        <top style="thin">
          <color theme="0" tint="-0.249977111117893"/>
        </top>
        <bottom style="thin">
          <color theme="0" tint="-0.249977111117893"/>
        </bottom>
      </border>
    </dxf>
    <dxf>
      <protection locked="0" hidden="0"/>
    </dxf>
    <dxf>
      <font>
        <b val="0"/>
        <i val="0"/>
        <strike val="0"/>
        <condense val="0"/>
        <extend val="0"/>
        <outline val="0"/>
        <shadow val="0"/>
        <u val="none"/>
        <vertAlign val="baseline"/>
        <sz val="9"/>
        <color theme="1"/>
        <name val="Arial"/>
        <family val="2"/>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int="-0.249977111117893"/>
        </top>
        <bottom/>
        <vertical/>
        <horizontal/>
      </border>
      <protection locked="0" hidden="1"/>
    </dxf>
    <dxf>
      <font>
        <b val="0"/>
        <i val="0"/>
        <strike val="0"/>
        <condense val="0"/>
        <extend val="0"/>
        <outline val="0"/>
        <shadow val="0"/>
        <u val="none"/>
        <vertAlign val="baseline"/>
        <sz val="9"/>
        <color auto="1"/>
        <name val="Arial"/>
        <family val="2"/>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border>
      <protection locked="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border>
      <protection locked="0"/>
    </dxf>
    <dxf>
      <font>
        <b val="0"/>
        <i val="0"/>
        <strike val="0"/>
        <condense val="0"/>
        <extend val="0"/>
        <outline val="0"/>
        <shadow val="0"/>
        <u val="none"/>
        <vertAlign val="baseline"/>
        <sz val="9"/>
        <color auto="1"/>
        <name val="Arial"/>
        <scheme val="none"/>
      </font>
      <numFmt numFmtId="35" formatCode="_-* #,##0.00_-;\-* #,##0.00_-;_-* &quot;-&quot;??_-;_-@_-"/>
      <fill>
        <patternFill patternType="solid">
          <fgColor indexed="64"/>
          <bgColor theme="0" tint="-4.9989318521683403E-2"/>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border>
      <protection locked="0"/>
    </dxf>
    <dxf>
      <font>
        <b val="0"/>
        <i val="0"/>
        <strike val="0"/>
        <condense val="0"/>
        <extend val="0"/>
        <outline val="0"/>
        <shadow val="0"/>
        <u val="none"/>
        <vertAlign val="baseline"/>
        <sz val="9"/>
        <color auto="1"/>
        <name val="Arial"/>
        <scheme val="none"/>
      </font>
      <numFmt numFmtId="35" formatCode="_-* #,##0.00_-;\-* #,##0.00_-;_-* &quot;-&quot;??_-;_-@_-"/>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top style="thin">
          <color theme="0" tint="-0.249977111117893"/>
        </top>
        <bottom/>
      </border>
      <protection locked="1"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top style="thin">
          <color theme="0" tint="-0.249977111117893"/>
        </top>
        <bottom/>
      </border>
      <protection locked="1"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center" vertical="bottom" textRotation="0" wrapText="1" indent="0" justifyLastLine="0" shrinkToFit="0" readingOrder="0"/>
      <border diagonalUp="0" diagonalDown="0" outline="0">
        <left style="thin">
          <color theme="0" tint="-0.249977111117893"/>
        </left>
        <right/>
        <top style="thin">
          <color theme="0" tint="-0.249977111117893"/>
        </top>
        <bottom/>
      </border>
      <protection locked="1"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center" vertical="bottom" textRotation="0" wrapText="1" indent="0" justifyLastLine="0" shrinkToFit="0" readingOrder="0"/>
      <border diagonalUp="0" diagonalDown="0" outline="0">
        <left style="thin">
          <color theme="0" tint="-0.249977111117893"/>
        </left>
        <right/>
        <top style="thin">
          <color theme="0" tint="-0.249977111117893"/>
        </top>
        <bottom/>
      </border>
      <protection locked="1"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center" vertical="bottom" textRotation="0" wrapText="1" indent="0" justifyLastLine="0" shrinkToFit="0" readingOrder="0"/>
      <border diagonalUp="0" diagonalDown="0" outline="0">
        <left style="thin">
          <color theme="0" tint="-0.249977111117893"/>
        </left>
        <right/>
        <top style="thin">
          <color theme="0" tint="-0.249977111117893"/>
        </top>
        <bottom/>
      </border>
      <protection locked="1"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center" vertical="bottom" textRotation="0" wrapText="1" indent="0" justifyLastLine="0" shrinkToFit="0" readingOrder="0"/>
      <border diagonalUp="0" diagonalDown="0" outline="0">
        <left style="thin">
          <color theme="0" tint="-0.249977111117893"/>
        </left>
        <right/>
        <top style="thin">
          <color theme="0" tint="-0.249977111117893"/>
        </top>
        <bottom/>
      </border>
      <protection locked="1" hidden="0"/>
    </dxf>
    <dxf>
      <font>
        <b val="0"/>
        <i val="0"/>
        <strike val="0"/>
        <condense val="0"/>
        <extend val="0"/>
        <outline val="0"/>
        <shadow val="0"/>
        <u val="none"/>
        <vertAlign val="baseline"/>
        <sz val="9"/>
        <color auto="1"/>
        <name val="Arial"/>
        <scheme val="none"/>
      </font>
      <numFmt numFmtId="35" formatCode="_-* #,##0.00_-;\-* #,##0.00_-;_-* &quot;-&quot;??_-;_-@_-"/>
      <fill>
        <patternFill patternType="solid">
          <fgColor indexed="64"/>
          <bgColor theme="0" tint="-4.9989318521683403E-2"/>
        </patternFill>
      </fill>
      <alignment horizontal="center" vertical="bottom" textRotation="0" wrapText="1" indent="0" justifyLastLine="0" shrinkToFit="0" readingOrder="0"/>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auto="1"/>
        <name val="Arial"/>
        <scheme val="none"/>
      </font>
      <numFmt numFmtId="35" formatCode="_-* #,##0.00_-;\-* #,##0.00_-;_-* &quot;-&quot;??_-;_-@_-"/>
      <fill>
        <patternFill patternType="solid">
          <fgColor indexed="64"/>
          <bgColor theme="0" tint="-4.9989318521683403E-2"/>
        </patternFill>
      </fill>
      <alignment horizontal="center" vertical="bottom" textRotation="0" wrapText="1" indent="0" justifyLastLine="0" shrinkToFit="0" readingOrder="0"/>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auto="1"/>
        <name val="Arial"/>
        <scheme val="none"/>
      </font>
      <numFmt numFmtId="35" formatCode="_-* #,##0.00_-;\-* #,##0.00_-;_-* &quot;-&quot;??_-;_-@_-"/>
      <fill>
        <patternFill patternType="solid">
          <fgColor indexed="64"/>
          <bgColor theme="0" tint="-4.9989318521683403E-2"/>
        </patternFill>
      </fill>
      <alignment horizontal="center" vertical="bottom" textRotation="0" wrapText="1" indent="0" justifyLastLine="0" shrinkToFit="0" readingOrder="0"/>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auto="1"/>
        <name val="Arial"/>
        <scheme val="none"/>
      </font>
      <numFmt numFmtId="35" formatCode="_-* #,##0.00_-;\-* #,##0.00_-;_-* &quot;-&quot;??_-;_-@_-"/>
      <fill>
        <patternFill patternType="solid">
          <fgColor indexed="64"/>
          <bgColor theme="0" tint="-4.9989318521683403E-2"/>
        </patternFill>
      </fill>
      <alignment horizontal="center" vertical="bottom" textRotation="0" wrapText="1" indent="0" justifyLastLine="0" shrinkToFit="0" readingOrder="0"/>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numFmt numFmtId="35" formatCode="_-* #,##0.00_-;\-* #,##0.00_-;_-* &quot;-&quot;??_-;_-@_-"/>
      <fill>
        <patternFill patternType="solid">
          <fgColor indexed="64"/>
          <bgColor theme="0"/>
        </patternFill>
      </fill>
      <alignment horizontal="right" vertical="bottom" textRotation="0" wrapText="1" indent="0" justifyLastLine="0" shrinkToFit="0" readingOrder="0"/>
      <border diagonalUp="0" diagonalDown="0" outline="0">
        <left style="thin">
          <color theme="0" tint="-0.249977111117893"/>
        </left>
        <right/>
        <top style="thin">
          <color theme="0" tint="-0.249977111117893"/>
        </top>
        <bottom/>
      </border>
      <protection locked="1" hidden="0"/>
    </dxf>
    <dxf>
      <font>
        <b val="0"/>
        <i val="0"/>
        <strike val="0"/>
        <condense val="0"/>
        <extend val="0"/>
        <outline val="0"/>
        <shadow val="0"/>
        <u val="none"/>
        <vertAlign val="baseline"/>
        <sz val="9"/>
        <color theme="1"/>
        <name val="Arial"/>
        <scheme val="none"/>
      </font>
      <numFmt numFmtId="35" formatCode="_-* #,##0.00_-;\-* #,##0.00_-;_-* &quot;-&quot;??_-;_-@_-"/>
      <fill>
        <patternFill patternType="solid">
          <fgColor indexed="64"/>
          <bgColor theme="0" tint="-4.9989318521683403E-2"/>
        </patternFill>
      </fill>
      <alignment horizontal="center" vertical="bottom" textRotation="0" wrapText="1" indent="0" justifyLastLine="0" shrinkToFit="0" readingOrder="0"/>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numFmt numFmtId="35" formatCode="_-* #,##0.00_-;\-* #,##0.00_-;_-* &quot;-&quot;??_-;_-@_-"/>
      <fill>
        <patternFill patternType="solid">
          <fgColor indexed="64"/>
          <bgColor theme="0" tint="-4.9989318521683403E-2"/>
        </patternFill>
      </fill>
      <alignment horizontal="right" vertical="bottom" textRotation="0" wrapText="1" indent="0" justifyLastLine="0" shrinkToFit="0" readingOrder="0"/>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numFmt numFmtId="13" formatCode="0%"/>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numFmt numFmtId="13" formatCode="0%"/>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center" vertical="bottom" textRotation="0" wrapText="0" indent="0" justifyLastLine="0" shrinkToFit="0" readingOrder="0"/>
      <border diagonalUp="0" diagonalDown="0" outline="0">
        <left/>
        <right style="thin">
          <color theme="0" tint="-0.249977111117893"/>
        </right>
        <top style="thin">
          <color theme="0" tint="-0.249977111117893"/>
        </top>
        <bottom style="thin">
          <color theme="0" tint="-0.249977111117893"/>
        </bottom>
      </border>
      <protection locked="0" hidden="1"/>
    </dxf>
    <dxf>
      <border outline="0">
        <right style="thin">
          <color theme="0" tint="-0.249977111117893"/>
        </right>
        <bottom style="thin">
          <color theme="0" tint="-0.249977111117893"/>
        </bottom>
      </border>
    </dxf>
    <dxf>
      <font>
        <strike val="0"/>
        <outline val="0"/>
        <shadow val="0"/>
        <u val="none"/>
        <vertAlign val="baseline"/>
        <sz val="9"/>
      </font>
      <protection locked="0"/>
    </dxf>
    <dxf>
      <font>
        <strike val="0"/>
        <outline val="0"/>
        <shadow val="0"/>
        <u val="none"/>
        <vertAlign val="baseline"/>
        <sz val="8"/>
      </font>
      <alignment horizontal="left" textRotation="0" indent="0" justifyLastLine="0" shrinkToFit="0" readingOrder="0"/>
    </dxf>
    <dxf>
      <font>
        <b val="0"/>
        <i val="0"/>
        <strike val="0"/>
        <condense val="0"/>
        <extend val="0"/>
        <outline val="0"/>
        <shadow val="0"/>
        <u val="none"/>
        <vertAlign val="baseline"/>
        <sz val="9"/>
        <color theme="1"/>
        <name val="Arial"/>
        <family val="2"/>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dxf>
    <dxf>
      <font>
        <b val="0"/>
        <i val="0"/>
        <strike val="0"/>
        <condense val="0"/>
        <extend val="0"/>
        <outline val="0"/>
        <shadow val="0"/>
        <u val="none"/>
        <vertAlign val="baseline"/>
        <sz val="9"/>
        <color theme="1"/>
        <name val="Arial"/>
        <family val="2"/>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int="-0.249977111117893"/>
        </top>
        <bottom/>
        <vertical/>
        <horizontal/>
      </border>
      <protection locked="0" hidden="1"/>
    </dxf>
    <dxf>
      <font>
        <b val="0"/>
        <i val="0"/>
        <strike val="0"/>
        <condense val="0"/>
        <extend val="0"/>
        <outline val="0"/>
        <shadow val="0"/>
        <u val="none"/>
        <vertAlign val="baseline"/>
        <sz val="9"/>
        <color auto="1"/>
        <name val="Arial"/>
        <family val="2"/>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1" hidden="1"/>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numFmt numFmtId="169" formatCode="mm\/yyyy"/>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1"/>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border outline="0">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theme="1"/>
        <name val="Arial"/>
        <family val="2"/>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protection locked="0" hidden="1"/>
    </dxf>
    <dxf>
      <font>
        <b val="0"/>
        <i val="0"/>
        <strike val="0"/>
        <condense val="0"/>
        <extend val="0"/>
        <outline val="0"/>
        <shadow val="0"/>
        <u val="none"/>
        <vertAlign val="baseline"/>
        <sz val="9"/>
        <color theme="1"/>
        <name val="Arial"/>
        <family val="2"/>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int="-0.249977111117893"/>
        </top>
        <bottom/>
        <vertical/>
        <horizontal/>
      </border>
      <protection locked="0" hidden="1"/>
    </dxf>
    <dxf>
      <font>
        <b val="0"/>
        <i val="0"/>
        <strike val="0"/>
        <condense val="0"/>
        <extend val="0"/>
        <outline val="0"/>
        <shadow val="0"/>
        <u val="none"/>
        <vertAlign val="baseline"/>
        <sz val="9"/>
        <color auto="1"/>
        <name val="Arial"/>
        <family val="2"/>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left style="thin">
          <color theme="0" tint="-0.249977111117893"/>
        </left>
        <right/>
        <top style="thin">
          <color theme="0" tint="-0.249977111117893"/>
        </top>
        <bottom/>
      </border>
      <protection locked="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border>
      <protection locked="0"/>
    </dxf>
    <dxf>
      <font>
        <b val="0"/>
        <i val="0"/>
        <strike val="0"/>
        <condense val="0"/>
        <extend val="0"/>
        <outline val="0"/>
        <shadow val="0"/>
        <u val="none"/>
        <vertAlign val="baseline"/>
        <sz val="9"/>
        <color auto="1"/>
        <name val="Arial"/>
        <scheme val="none"/>
      </font>
      <numFmt numFmtId="4" formatCode="#,##0.00"/>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auto="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1"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1"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1"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rgb="FFBFBFBF"/>
        </left>
        <right/>
        <top style="thin">
          <color theme="0" tint="-0.249977111117893"/>
        </top>
        <bottom/>
        <vertical/>
        <horizontal/>
      </border>
      <protection locked="0"/>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center" vertical="bottom" textRotation="0" wrapText="0"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1"/>
    </dxf>
    <dxf>
      <border outline="0">
        <left style="thin">
          <color theme="0" tint="-0.249977111117893"/>
        </left>
        <right style="thin">
          <color theme="0" tint="-0.249977111117893"/>
        </right>
        <top style="thin">
          <color theme="0" tint="-0.249977111117893"/>
        </top>
      </border>
    </dxf>
    <dxf>
      <protection locked="0"/>
    </dxf>
    <dxf>
      <alignment horizontal="left" textRotation="0"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general" textRotation="0" wrapText="1" indent="0" justifyLastLine="0" shrinkToFit="0" readingOrder="0"/>
      <border diagonalUp="0" diagonalDown="0">
        <left/>
        <right/>
        <top style="thin">
          <color theme="0" tint="-0.249977111117893"/>
        </top>
        <bottom/>
      </border>
      <protection locked="0" hidden="0"/>
    </dxf>
    <dxf>
      <font>
        <b val="0"/>
        <i val="0"/>
        <strike val="0"/>
        <condense val="0"/>
        <extend val="0"/>
        <outline val="0"/>
        <shadow val="0"/>
        <u val="none"/>
        <vertAlign val="baseline"/>
        <sz val="9"/>
        <color auto="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center" vertical="bottom" textRotation="0" wrapText="0" indent="0" justifyLastLine="0" shrinkToFit="0" readingOrder="0"/>
      <border diagonalUp="0" diagonalDown="0">
        <left/>
        <right/>
        <top style="thin">
          <color theme="0" tint="-0.249977111117893"/>
        </top>
        <bottom/>
        <vertical/>
        <horizontal/>
      </border>
      <protection locked="0" hidden="0"/>
    </dxf>
    <dxf>
      <border outline="0">
        <left style="medium">
          <color theme="0" tint="-0.249977111117893"/>
        </left>
        <right style="thin">
          <color theme="0" tint="-0.249977111117893"/>
        </right>
        <top style="thin">
          <color theme="0" tint="-0.249977111117893"/>
        </top>
      </border>
    </dxf>
    <dxf>
      <protection locked="0" hidden="0"/>
    </dxf>
  </dxfs>
  <tableStyles count="1" defaultTableStyle="TableStyleMedium2" defaultPivotStyle="PivotStyleLight16">
    <tableStyle name="Tabellenformat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elle5" displayName="Tabelle5" ref="A14:O64" totalsRowShown="0" dataDxfId="121" tableBorderDxfId="120">
  <autoFilter ref="A14:O64" xr:uid="{00000000-0009-0000-0100-000005000000}"/>
  <tableColumns count="15">
    <tableColumn id="1" xr3:uid="{00000000-0010-0000-0000-000001000000}" name="Spalte16" dataDxfId="119"/>
    <tableColumn id="2" xr3:uid="{00000000-0010-0000-0000-000002000000}" name="Spalte1" dataDxfId="118">
      <calculatedColumnFormula>ROW()-14</calculatedColumnFormula>
    </tableColumn>
    <tableColumn id="3" xr3:uid="{00000000-0010-0000-0000-000003000000}" name="Spalte2" dataDxfId="117"/>
    <tableColumn id="4" xr3:uid="{00000000-0010-0000-0000-000004000000}" name="Spalte3" dataDxfId="116"/>
    <tableColumn id="5" xr3:uid="{00000000-0010-0000-0000-000005000000}" name="Spalte4" dataDxfId="115"/>
    <tableColumn id="6" xr3:uid="{00000000-0010-0000-0000-000006000000}" name="Spalte5" dataDxfId="114" dataCellStyle="Prozent"/>
    <tableColumn id="7" xr3:uid="{00000000-0010-0000-0000-000007000000}" name="Spalte52" dataDxfId="113" dataCellStyle="Prozent"/>
    <tableColumn id="8" xr3:uid="{00000000-0010-0000-0000-000008000000}" name="Spalte53" dataDxfId="112" dataCellStyle="Prozent"/>
    <tableColumn id="9" xr3:uid="{00000000-0010-0000-0000-000009000000}" name="Spalte6" dataDxfId="111"/>
    <tableColumn id="10" xr3:uid="{00000000-0010-0000-0000-00000A000000}" name="Spalte7" dataDxfId="110"/>
    <tableColumn id="11" xr3:uid="{00000000-0010-0000-0000-00000B000000}" name="Spalte8" dataDxfId="109"/>
    <tableColumn id="12" xr3:uid="{00000000-0010-0000-0000-00000C000000}" name="Spalte9" dataDxfId="108" dataCellStyle="Komma">
      <calculatedColumnFormula>IF(ISBLANK($K15),"0,00",IF(K15="Pauschalwerte ohne Urlaubsabgeltung",IF($H15="Stunden",VLOOKUP($J15,'Grundlagen VKO neu'!$A$12:$B$17,2),IF($H15="Monat",VLOOKUP($J15,'Grundlagen VKO neu'!$A$20:$B$25,2),IF($H15="Jahr",VLOOKUP($J15,'Grundlagen VKO neu'!$A$28:$B$33,2)))),IF($H15="Stunden",VLOOKUP($J15,'Grundlagen VKO neu'!$A$38:$B$43,2),IF($H15="Monat",VLOOKUP($J15,'Grundlagen VKO neu'!$A$46:$B$51,2),"Auswahl nicht möglich"))))</calculatedColumnFormula>
    </tableColumn>
    <tableColumn id="13" xr3:uid="{00000000-0010-0000-0000-00000D000000}" name="Spalte10" dataDxfId="107" dataCellStyle="Komma">
      <calculatedColumnFormula>IF(H15="Stunden",$I15*$L15,$L15)</calculatedColumnFormula>
    </tableColumn>
    <tableColumn id="14" xr3:uid="{00000000-0010-0000-0000-00000E000000}" name="Spalte11" dataDxfId="106" dataCellStyle="Komma">
      <calculatedColumnFormula>IF(AND(H15="Jahr",AND(K15="Pauschalwerte mit Urlaubsabgeltung")),"0,00",IF(H15="Stunden",($L15*$I15),((($M15/40)*$G15)*$F15)))</calculatedColumnFormula>
    </tableColumn>
    <tableColumn id="17" xr3:uid="{00000000-0010-0000-0000-000011000000}" name="Spalte12" dataDxfId="105"/>
  </tableColumns>
  <tableStyleInfo name="Tabellenformat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1000000}" name="Tabelle8" displayName="Tabelle8" ref="A11:T42" totalsRowShown="0" headerRowDxfId="104" dataDxfId="103" tableBorderDxfId="102">
  <autoFilter ref="A11:T42" xr:uid="{00000000-0009-0000-0100-000008000000}"/>
  <tableColumns count="20">
    <tableColumn id="1" xr3:uid="{00000000-0010-0000-0100-000001000000}" name="Spalte0" dataDxfId="101"/>
    <tableColumn id="2" xr3:uid="{00000000-0010-0000-0100-000002000000}" name="Spalte1" dataDxfId="100">
      <calculatedColumnFormula>ROW()-11</calculatedColumnFormula>
    </tableColumn>
    <tableColumn id="3" xr3:uid="{00000000-0010-0000-0100-000003000000}" name="Spalte2" dataDxfId="99"/>
    <tableColumn id="4" xr3:uid="{00000000-0010-0000-0100-000004000000}" name="Spalte3" dataDxfId="98"/>
    <tableColumn id="5" xr3:uid="{00000000-0010-0000-0100-000005000000}" name="Spalte4" dataDxfId="97"/>
    <tableColumn id="6" xr3:uid="{00000000-0010-0000-0100-000006000000}" name="Spalte5" dataDxfId="96" dataCellStyle="Prozent"/>
    <tableColumn id="7" xr3:uid="{00000000-0010-0000-0100-000007000000}" name="Spalte52" dataDxfId="95" dataCellStyle="Prozent"/>
    <tableColumn id="8" xr3:uid="{00000000-0010-0000-0100-000008000000}" name="Spalte53" dataDxfId="94" dataCellStyle="Prozent"/>
    <tableColumn id="9" xr3:uid="{00000000-0010-0000-0100-000009000000}" name="Spalte6" dataDxfId="93"/>
    <tableColumn id="10" xr3:uid="{00000000-0010-0000-0100-00000A000000}" name="Spalte7" dataDxfId="92"/>
    <tableColumn id="11" xr3:uid="{00000000-0010-0000-0100-00000B000000}" name="Spalte8" dataDxfId="91"/>
    <tableColumn id="12" xr3:uid="{00000000-0010-0000-0100-00000C000000}" name="Spalte9" dataDxfId="90" dataCellStyle="Komma">
      <calculatedColumnFormula>IF(ISBLANK($K12),"0,00",IF(K12="Pauschalwerte ohne Urlaubsabgeltung",IF($H12="Stunden",VLOOKUP($J12,'Grundlagen VKO alt'!$A$12:$B$17,2),IF($H12="Monat",VLOOKUP($J12,'Grundlagen VKO alt'!$A$20:$B$25,2),IF($H12="Jahr",VLOOKUP($J12,'Grundlagen VKO alt'!$A$28:$B$33,2)))),IF($H12="Stunden",VLOOKUP($J12,'Grundlagen VKO alt'!$A$38:$B$43,2),IF($H12="Monat",VLOOKUP($J12,'Grundlagen VKO alt'!$A$46:$B$51,2),"Auswahl nicht möglich"))))</calculatedColumnFormula>
    </tableColumn>
    <tableColumn id="13" xr3:uid="{00000000-0010-0000-0100-00000D000000}" name="Spalte10" dataDxfId="89" dataCellStyle="Komma">
      <calculatedColumnFormula>IF(H12="Stunden",$I12*$L12,$L12)</calculatedColumnFormula>
    </tableColumn>
    <tableColumn id="14" xr3:uid="{00000000-0010-0000-0100-00000E000000}" name="Spalte11" dataDxfId="88" dataCellStyle="Komma">
      <calculatedColumnFormula>IF(AND(H12="Jahr",AND(K12="Pauschalwerte mit Urlaubsabgeltung")),"0,00",IF(H12="Stunden",($L12*$I12),((($M12/40)*$G12)*$F12)))</calculatedColumnFormula>
    </tableColumn>
    <tableColumn id="15" xr3:uid="{00000000-0010-0000-0100-00000F000000}" name="Spalte113" dataDxfId="87" dataCellStyle="Komma"/>
    <tableColumn id="16" xr3:uid="{00000000-0010-0000-0100-000010000000}" name="Spalte112" dataDxfId="86"/>
    <tableColumn id="17" xr3:uid="{00000000-0010-0000-0100-000011000000}" name="Spalte12" dataDxfId="85"/>
    <tableColumn id="18" xr3:uid="{00000000-0010-0000-0100-000012000000}" name="Spalte13" dataDxfId="84"/>
    <tableColumn id="19" xr3:uid="{00000000-0010-0000-0100-000013000000}" name="Spalte14" dataDxfId="83"/>
    <tableColumn id="20" xr3:uid="{A141FA5E-A908-4478-A114-4B3F005F15BA}" name="Spalte15" dataDxfId="82"/>
  </tableColumns>
  <tableStyleInfo name="Tabellenformat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2000000}" name="Tabelle10" displayName="Tabelle10" ref="A12:Q43" totalsRowShown="0" tableBorderDxfId="81">
  <autoFilter ref="A12:Q43" xr:uid="{00000000-0009-0000-0100-00000A000000}"/>
  <tableColumns count="17">
    <tableColumn id="1" xr3:uid="{00000000-0010-0000-0200-000001000000}" name="Spalte1" dataDxfId="80"/>
    <tableColumn id="2" xr3:uid="{00000000-0010-0000-0200-000002000000}" name="Spalte2" dataDxfId="79">
      <calculatedColumnFormula>ROW()-12</calculatedColumnFormula>
    </tableColumn>
    <tableColumn id="3" xr3:uid="{00000000-0010-0000-0200-000003000000}" name="Spalte3" dataDxfId="78"/>
    <tableColumn id="4" xr3:uid="{00000000-0010-0000-0200-000004000000}" name="Spalte4" dataDxfId="77"/>
    <tableColumn id="5" xr3:uid="{00000000-0010-0000-0200-000005000000}" name="Spalte5" dataDxfId="76"/>
    <tableColumn id="6" xr3:uid="{00000000-0010-0000-0200-000006000000}" name="Spalte6" dataDxfId="75"/>
    <tableColumn id="7" xr3:uid="{00000000-0010-0000-0200-000007000000}" name="Spalte7" dataDxfId="74" dataCellStyle="Prozent"/>
    <tableColumn id="8" xr3:uid="{00000000-0010-0000-0200-000008000000}" name="Spalte8" dataDxfId="73" dataCellStyle="Komma"/>
    <tableColumn id="9" xr3:uid="{00000000-0010-0000-0200-000009000000}" name="Spalte9" dataDxfId="72"/>
    <tableColumn id="10" xr3:uid="{00000000-0010-0000-0200-00000A000000}" name="Spalte10" dataDxfId="71"/>
    <tableColumn id="11" xr3:uid="{00000000-0010-0000-0200-00000B000000}" name="Spalte11" dataDxfId="70">
      <calculatedColumnFormula>I13</calculatedColumnFormula>
    </tableColumn>
    <tableColumn id="12" xr3:uid="{00000000-0010-0000-0200-00000C000000}" name="Spalte12" dataDxfId="69"/>
    <tableColumn id="13" xr3:uid="{00000000-0010-0000-0200-00000D000000}" name="Spalte112" dataDxfId="68"/>
    <tableColumn id="14" xr3:uid="{00000000-0010-0000-0200-00000E000000}" name="Spalte13" dataDxfId="67"/>
    <tableColumn id="15" xr3:uid="{00000000-0010-0000-0200-00000F000000}" name="Spalte14" dataDxfId="66"/>
    <tableColumn id="16" xr3:uid="{00000000-0010-0000-0200-000010000000}" name="Spalte15" dataDxfId="65"/>
    <tableColumn id="17" xr3:uid="{00000000-0010-0000-0200-000011000000}" name="Spalte16" dataDxfId="64"/>
  </tableColumns>
  <tableStyleInfo name="Tabellenformat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elle9" displayName="Tabelle9" ref="A13:Z44" totalsRowShown="0" headerRowDxfId="63" dataDxfId="62" tableBorderDxfId="61">
  <autoFilter ref="A13:Z44" xr:uid="{00000000-0009-0000-0100-000009000000}"/>
  <tableColumns count="26">
    <tableColumn id="1" xr3:uid="{00000000-0010-0000-0300-000001000000}" name="Spalte0" dataDxfId="60"/>
    <tableColumn id="2" xr3:uid="{00000000-0010-0000-0300-000002000000}" name="Spalte1" dataDxfId="59">
      <calculatedColumnFormula>ROW()-13</calculatedColumnFormula>
    </tableColumn>
    <tableColumn id="3" xr3:uid="{00000000-0010-0000-0300-000003000000}" name="Spalte16" dataDxfId="58"/>
    <tableColumn id="4" xr3:uid="{00000000-0010-0000-0300-000004000000}" name="Spalte2" dataDxfId="57"/>
    <tableColumn id="5" xr3:uid="{00000000-0010-0000-0300-000005000000}" name="Spalte3" dataDxfId="56"/>
    <tableColumn id="6" xr3:uid="{00000000-0010-0000-0300-000006000000}" name="Spalte4" dataDxfId="55"/>
    <tableColumn id="7" xr3:uid="{00000000-0010-0000-0300-000007000000}" name="Spalte6" dataDxfId="54" dataCellStyle="Prozent"/>
    <tableColumn id="8" xr3:uid="{00000000-0010-0000-0300-000008000000}" name="Spalte62" dataDxfId="53" dataCellStyle="Prozent"/>
    <tableColumn id="9" xr3:uid="{00000000-0010-0000-0300-000009000000}" name="Spalte7" dataDxfId="52" dataCellStyle="Komma"/>
    <tableColumn id="10" xr3:uid="{00000000-0010-0000-0300-00000A000000}" name="Spalte9" dataDxfId="51" dataCellStyle="Komma"/>
    <tableColumn id="11" xr3:uid="{00000000-0010-0000-0300-00000B000000}" name="Spalte10" dataDxfId="50" dataCellStyle="Komma">
      <calculatedColumnFormula>IF(ISBLANK($J14),"0,00",IF($G14="Stunden",VLOOKUP($J14,'Grundlage UN-Lohn'!$M$9:$R$13,2),IF($G14="Monat",VLOOKUP($J14,'Grundlage UN-Lohn'!$M$2:$R$6,2),"0,00")))</calculatedColumnFormula>
    </tableColumn>
    <tableColumn id="12" xr3:uid="{00000000-0010-0000-0300-00000C000000}" name="Spalte102" dataDxfId="49" dataCellStyle="Komma"/>
    <tableColumn id="13" xr3:uid="{00000000-0010-0000-0300-00000D000000}" name="Spalte1023" dataDxfId="48" dataCellStyle="Komma"/>
    <tableColumn id="14" xr3:uid="{00000000-0010-0000-0300-00000E000000}" name="Spalte1022" dataDxfId="47" dataCellStyle="Komma"/>
    <tableColumn id="15" xr3:uid="{00000000-0010-0000-0300-00000F000000}" name="Spalte103" dataDxfId="46" dataCellStyle="Komma"/>
    <tableColumn id="16" xr3:uid="{00000000-0010-0000-0300-000010000000}" name="Spalte11" dataDxfId="45" dataCellStyle="Komma">
      <calculatedColumnFormula>IF(ISBLANK($J14),"0,00",IF(AND($G14="Stunden",$L14="Ja"),VLOOKUP($J14,'Grundlage UN-Lohn'!$M$9:$R$13,3),IF(AND($G14="Monat",$L14="Ja"),VLOOKUP($J14,'Grundlage UN-Lohn'!$M$2:$R$6,3),"0,00")))</calculatedColumnFormula>
    </tableColumn>
    <tableColumn id="17" xr3:uid="{00000000-0010-0000-0300-000011000000}" name="Spalte12" dataDxfId="44" dataCellStyle="Komma">
      <calculatedColumnFormula>IF(ISBLANK($J14),"0,00",IF(AND($G14="Stunden",$M14="Ja"),VLOOKUP($J14,'Grundlage UN-Lohn'!$M$9:$R$13,4),IF(AND($G14="Monat",$M14="Ja"),VLOOKUP($J14,'Grundlage UN-Lohn'!$M$2:$R$6,4),"0,00")))</calculatedColumnFormula>
    </tableColumn>
    <tableColumn id="18" xr3:uid="{00000000-0010-0000-0300-000012000000}" name="Spalte13" dataDxfId="43" dataCellStyle="Komma">
      <calculatedColumnFormula>IF(ISBLANK($J14),"0,00",IF(AND($G14="Stunden",$N14="Ja"),VLOOKUP($J14,'Grundlage UN-Lohn'!$M$9:$R$13,5),IF(AND($G14="Monat",$N14="Ja"),VLOOKUP($J14,'Grundlage UN-Lohn'!$M$2:$R$6,5),"0,00")))</calculatedColumnFormula>
    </tableColumn>
    <tableColumn id="19" xr3:uid="{00000000-0010-0000-0300-000013000000}" name="Spalte14" dataDxfId="42" dataCellStyle="Komma">
      <calculatedColumnFormula>IF(ISBLANK($J14),"0,00",IF(AND($G14="Stunden",$O14="Ja"),VLOOKUP($J14,'Grundlage UN-Lohn'!$M$9:$R$13,6),IF(AND($G14="Monat",$O14="Ja"),VLOOKUP($J14,'Grundlage UN-Lohn'!$M$2:$R$6,6),"0,00")))</calculatedColumnFormula>
    </tableColumn>
    <tableColumn id="20" xr3:uid="{00000000-0010-0000-0300-000014000000}" name="Spalte15" dataDxfId="41" dataCellStyle="Komma">
      <calculatedColumnFormula>IF(AND(L14="Nein",M14="Nein",N14="Nein",O14="Nein"),K14,ROUND(K14+(SUM(P14:S14)),0))</calculatedColumnFormula>
    </tableColumn>
    <tableColumn id="21" xr3:uid="{00000000-0010-0000-0300-000015000000}" name="Spalte17" dataDxfId="40" dataCellStyle="Komma">
      <calculatedColumnFormula>IF(G14=0,0,IF(G14="Stunden",T14*I14,IF(G14="Monat",T14*H14)))</calculatedColumnFormula>
    </tableColumn>
    <tableColumn id="22" xr3:uid="{00000000-0010-0000-0300-000016000000}" name="Spalte18" dataDxfId="39" dataCellStyle="Komma"/>
    <tableColumn id="23" xr3:uid="{00000000-0010-0000-0300-000017000000}" name="Spalte112" dataDxfId="38"/>
    <tableColumn id="24" xr3:uid="{00000000-0010-0000-0300-000018000000}" name="Spalte20" dataDxfId="37"/>
    <tableColumn id="25" xr3:uid="{00000000-0010-0000-0300-000019000000}" name="Spalte5" dataDxfId="36"/>
    <tableColumn id="26" xr3:uid="{00000000-0010-0000-0300-00001A000000}" name="Spalte8" dataDxfId="35"/>
  </tableColumns>
  <tableStyleInfo name="Tabellenformat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elle2" displayName="Tabelle2" ref="A13:P63" totalsRowShown="0" dataDxfId="34" tableBorderDxfId="33">
  <autoFilter ref="A13:P63" xr:uid="{00000000-0009-0000-0100-000001000000}"/>
  <tableColumns count="16">
    <tableColumn id="1" xr3:uid="{00000000-0010-0000-0400-000001000000}" name="Spalte0" dataDxfId="32"/>
    <tableColumn id="2" xr3:uid="{00000000-0010-0000-0400-000002000000}" name="Spalte1" dataDxfId="31">
      <calculatedColumnFormula>ROW()-13</calculatedColumnFormula>
    </tableColumn>
    <tableColumn id="3" xr3:uid="{00000000-0010-0000-0400-000003000000}" name="Spalte2" dataDxfId="30"/>
    <tableColumn id="4" xr3:uid="{00000000-0010-0000-0400-000004000000}" name="Spalte3" dataDxfId="29"/>
    <tableColumn id="19" xr3:uid="{00000000-0010-0000-0400-000013000000}" name="Spalte32" dataDxfId="28"/>
    <tableColumn id="20" xr3:uid="{00000000-0010-0000-0400-000014000000}" name="Spalte33" dataDxfId="27"/>
    <tableColumn id="5" xr3:uid="{00000000-0010-0000-0400-000005000000}" name="Spalte4" dataDxfId="26"/>
    <tableColumn id="6" xr3:uid="{00000000-0010-0000-0400-000006000000}" name="Spalte5" dataDxfId="25"/>
    <tableColumn id="7" xr3:uid="{00000000-0010-0000-0400-000007000000}" name="Spalte6" dataDxfId="24"/>
    <tableColumn id="9" xr3:uid="{00000000-0010-0000-0400-000009000000}" name="Spalte7" dataDxfId="23"/>
    <tableColumn id="10" xr3:uid="{00000000-0010-0000-0400-00000A000000}" name="Spalte8" dataDxfId="22"/>
    <tableColumn id="11" xr3:uid="{00000000-0010-0000-0400-00000B000000}" name="Spalte9" dataDxfId="21"/>
    <tableColumn id="12" xr3:uid="{00000000-0010-0000-0400-00000C000000}" name="Spalte10" dataDxfId="20"/>
    <tableColumn id="13" xr3:uid="{00000000-0010-0000-0400-00000D000000}" name="Spalte11" dataDxfId="19"/>
    <tableColumn id="14" xr3:uid="{00000000-0010-0000-0400-00000E000000}" name="Spalte12" dataDxfId="18">
      <calculatedColumnFormula>($K14-($K14*$M14))+(($K14-($K14*$M14))*$L14)</calculatedColumnFormula>
    </tableColumn>
    <tableColumn id="15" xr3:uid="{00000000-0010-0000-0400-00000F000000}" name="Spalte13" dataDxfId="17"/>
  </tableColumns>
  <tableStyleInfo name="Tabellenformat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Tabelle34" displayName="Tabelle34" ref="B12:E25" totalsRowShown="0" headerRowDxfId="16" dataDxfId="15" tableBorderDxfId="14">
  <autoFilter ref="B12:E25" xr:uid="{00000000-0009-0000-0100-000003000000}"/>
  <tableColumns count="4">
    <tableColumn id="1" xr3:uid="{00000000-0010-0000-0500-000001000000}" name="Spalte1" dataDxfId="13">
      <calculatedColumnFormula>ROW()-12</calculatedColumnFormula>
    </tableColumn>
    <tableColumn id="2" xr3:uid="{00000000-0010-0000-0500-000002000000}" name="Spalte2" dataDxfId="12"/>
    <tableColumn id="3" xr3:uid="{00000000-0010-0000-0500-000003000000}" name="Spalte3" dataDxfId="11"/>
    <tableColumn id="4" xr3:uid="{00000000-0010-0000-0500-000004000000}" name="Spalte4" dataDxfId="10"/>
  </tableColumns>
  <tableStyleInfo name="Tabellenformat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6000000}" name="Prüfkriteritum" displayName="Prüfkriteritum" ref="D1:D7" totalsRowShown="0" headerRowDxfId="9" headerRowBorderDxfId="8" tableBorderDxfId="7" totalsRowBorderDxfId="6">
  <autoFilter ref="D1:D7" xr:uid="{00000000-0009-0000-0100-000002000000}"/>
  <tableColumns count="1">
    <tableColumn id="1" xr3:uid="{00000000-0010-0000-0600-000001000000}" name="Prüfkriterium" dataDxfId="5"/>
  </tableColumns>
  <tableStyleInfo name="TableStyleLight8"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theme="3" tint="0.79998168889431442"/>
  </sheetPr>
  <dimension ref="A1:M52"/>
  <sheetViews>
    <sheetView showGridLines="0" tabSelected="1" zoomScaleNormal="100" workbookViewId="0">
      <selection activeCell="C3" sqref="C3"/>
    </sheetView>
  </sheetViews>
  <sheetFormatPr baseColWidth="10" defaultRowHeight="14.5" x14ac:dyDescent="0.35"/>
  <cols>
    <col min="1" max="1" width="58.26953125" customWidth="1"/>
    <col min="2" max="2" width="20" customWidth="1"/>
    <col min="3" max="3" width="21.7265625" customWidth="1"/>
    <col min="4" max="4" width="24" customWidth="1"/>
    <col min="5" max="5" width="25" customWidth="1"/>
    <col min="6" max="6" width="7.26953125" style="1" customWidth="1"/>
    <col min="7" max="7" width="53.26953125" style="54" customWidth="1"/>
    <col min="8" max="8" width="13.26953125" style="1" bestFit="1" customWidth="1"/>
    <col min="9" max="9" width="16" style="3" customWidth="1"/>
    <col min="10" max="10" width="36.26953125" style="3" customWidth="1"/>
    <col min="11" max="11" width="29.453125" style="9" bestFit="1" customWidth="1"/>
    <col min="12" max="12" width="11.453125" style="9"/>
    <col min="13" max="13" width="47.81640625" style="9" bestFit="1" customWidth="1"/>
  </cols>
  <sheetData>
    <row r="1" spans="1:13" s="1" customFormat="1" x14ac:dyDescent="0.35">
      <c r="G1" s="2"/>
      <c r="I1" s="3"/>
      <c r="J1" s="3"/>
      <c r="K1" s="3"/>
      <c r="L1" s="3"/>
      <c r="M1" s="3"/>
    </row>
    <row r="2" spans="1:13" s="1" customFormat="1" x14ac:dyDescent="0.35">
      <c r="G2" s="2"/>
      <c r="I2" s="3"/>
      <c r="J2" s="3"/>
      <c r="K2" s="3"/>
      <c r="L2" s="3"/>
      <c r="M2" s="3"/>
    </row>
    <row r="3" spans="1:13" ht="61.5" customHeight="1" x14ac:dyDescent="0.35">
      <c r="A3" s="377" t="s">
        <v>312</v>
      </c>
      <c r="B3" s="378"/>
      <c r="C3" s="214"/>
      <c r="D3" s="215" t="s">
        <v>4</v>
      </c>
      <c r="E3" s="216"/>
      <c r="F3" s="5"/>
      <c r="G3" s="6" t="s">
        <v>5</v>
      </c>
      <c r="H3" s="7"/>
      <c r="I3" s="8"/>
      <c r="J3" s="8"/>
      <c r="L3" s="10"/>
    </row>
    <row r="4" spans="1:13" ht="15.5" x14ac:dyDescent="0.35">
      <c r="A4" s="11"/>
      <c r="B4" s="12"/>
      <c r="C4" s="13"/>
      <c r="D4" s="14"/>
      <c r="E4" s="14"/>
      <c r="F4" s="5"/>
      <c r="G4" s="15"/>
      <c r="H4" s="16"/>
      <c r="I4" s="16"/>
      <c r="J4" s="16"/>
      <c r="K4" s="17"/>
    </row>
    <row r="5" spans="1:13" ht="43.5" x14ac:dyDescent="0.35">
      <c r="A5" s="379" t="s">
        <v>6</v>
      </c>
      <c r="B5" s="379"/>
      <c r="C5" s="379"/>
      <c r="D5" s="379"/>
      <c r="E5" s="379"/>
      <c r="F5" s="5"/>
      <c r="G5" s="18" t="s">
        <v>7</v>
      </c>
      <c r="H5" s="19"/>
      <c r="I5" s="20"/>
      <c r="J5" s="20"/>
    </row>
    <row r="6" spans="1:13" x14ac:dyDescent="0.35">
      <c r="A6" s="14"/>
      <c r="B6" s="14"/>
      <c r="C6" s="14"/>
      <c r="D6" s="14"/>
      <c r="E6" s="14"/>
      <c r="F6" s="14"/>
      <c r="G6" s="21"/>
      <c r="H6" s="7"/>
      <c r="I6" s="8"/>
      <c r="J6" s="8"/>
    </row>
    <row r="7" spans="1:13" ht="41.25" customHeight="1" x14ac:dyDescent="0.35">
      <c r="A7" s="22" t="s">
        <v>8</v>
      </c>
      <c r="B7" s="382"/>
      <c r="C7" s="383"/>
      <c r="D7" s="384"/>
      <c r="E7" s="23"/>
      <c r="F7" s="23"/>
      <c r="G7" s="24"/>
      <c r="H7" s="7"/>
      <c r="I7" s="8"/>
      <c r="J7" s="8"/>
    </row>
    <row r="8" spans="1:13" ht="34.5" customHeight="1" x14ac:dyDescent="0.35">
      <c r="A8" s="22" t="s">
        <v>9</v>
      </c>
      <c r="B8" s="380"/>
      <c r="C8" s="380"/>
      <c r="D8" s="380"/>
      <c r="E8" s="25"/>
      <c r="F8" s="26"/>
      <c r="G8" s="27"/>
      <c r="H8" s="28"/>
      <c r="I8" s="29"/>
      <c r="J8" s="29"/>
    </row>
    <row r="9" spans="1:13" ht="43.5" x14ac:dyDescent="0.35">
      <c r="A9" s="30" t="s">
        <v>10</v>
      </c>
      <c r="B9" s="381"/>
      <c r="C9" s="381"/>
      <c r="D9" s="381"/>
      <c r="E9" s="23"/>
      <c r="F9" s="26"/>
      <c r="G9" s="145" t="s">
        <v>200</v>
      </c>
      <c r="H9" s="31"/>
      <c r="I9" s="8"/>
      <c r="J9" s="8"/>
    </row>
    <row r="10" spans="1:13" x14ac:dyDescent="0.35">
      <c r="A10" s="14"/>
      <c r="B10" s="14"/>
      <c r="C10" s="32"/>
      <c r="D10" s="14"/>
      <c r="E10" s="14"/>
      <c r="F10" s="26"/>
      <c r="G10" s="24"/>
      <c r="H10" s="7"/>
      <c r="I10" s="8"/>
      <c r="J10" s="8"/>
    </row>
    <row r="11" spans="1:13" x14ac:dyDescent="0.35">
      <c r="A11" s="12" t="s">
        <v>11</v>
      </c>
      <c r="B11" s="12" t="s">
        <v>12</v>
      </c>
      <c r="C11" s="4"/>
      <c r="D11" s="33" t="s">
        <v>3</v>
      </c>
      <c r="E11" s="4"/>
      <c r="F11" s="26"/>
      <c r="G11" s="24"/>
      <c r="H11" s="7"/>
      <c r="I11" s="8"/>
      <c r="J11" s="8"/>
    </row>
    <row r="12" spans="1:13" x14ac:dyDescent="0.35">
      <c r="A12" s="12" t="s">
        <v>13</v>
      </c>
      <c r="B12" s="12" t="s">
        <v>12</v>
      </c>
      <c r="C12" s="4"/>
      <c r="D12" s="33" t="s">
        <v>3</v>
      </c>
      <c r="E12" s="4"/>
      <c r="F12" s="26"/>
      <c r="G12" s="24"/>
      <c r="H12" s="7"/>
      <c r="I12" s="8"/>
      <c r="J12" s="8"/>
    </row>
    <row r="13" spans="1:13" x14ac:dyDescent="0.35">
      <c r="A13" s="34"/>
      <c r="B13" s="14"/>
      <c r="C13" s="14"/>
      <c r="D13" s="14"/>
      <c r="E13" s="14"/>
      <c r="F13" s="26"/>
      <c r="G13" s="35"/>
      <c r="H13" s="7"/>
    </row>
    <row r="14" spans="1:13" ht="24" x14ac:dyDescent="0.35">
      <c r="A14" s="36" t="s">
        <v>14</v>
      </c>
      <c r="B14" s="213">
        <v>1</v>
      </c>
      <c r="C14" s="375" t="s">
        <v>199</v>
      </c>
      <c r="D14" s="376"/>
      <c r="E14" s="213"/>
      <c r="F14" s="26"/>
      <c r="G14" s="24"/>
      <c r="H14" s="7"/>
    </row>
    <row r="15" spans="1:13" ht="24" x14ac:dyDescent="0.35">
      <c r="A15" s="36" t="s">
        <v>210</v>
      </c>
      <c r="B15" s="213">
        <v>0.15</v>
      </c>
      <c r="C15" s="375" t="s">
        <v>199</v>
      </c>
      <c r="D15" s="376"/>
      <c r="E15" s="213"/>
      <c r="F15" s="26"/>
      <c r="G15" s="24"/>
      <c r="H15" s="7"/>
    </row>
    <row r="16" spans="1:13" x14ac:dyDescent="0.35">
      <c r="A16" s="26"/>
      <c r="B16" s="26"/>
      <c r="C16" s="26"/>
      <c r="D16" s="26"/>
      <c r="E16" s="26"/>
      <c r="F16" s="26"/>
      <c r="G16" s="24"/>
      <c r="H16" s="7"/>
    </row>
    <row r="17" spans="1:13" x14ac:dyDescent="0.35">
      <c r="A17" s="37"/>
      <c r="B17" s="37"/>
      <c r="C17" s="37"/>
      <c r="D17" s="26"/>
      <c r="E17" s="26"/>
      <c r="F17" s="26"/>
      <c r="G17" s="24"/>
      <c r="H17" s="14"/>
    </row>
    <row r="18" spans="1:13" ht="57.75" customHeight="1" x14ac:dyDescent="0.35">
      <c r="A18" s="36"/>
      <c r="B18" s="38" t="s">
        <v>15</v>
      </c>
      <c r="C18" s="39" t="s">
        <v>16</v>
      </c>
      <c r="D18" s="26"/>
      <c r="E18" s="26"/>
      <c r="F18" s="170"/>
      <c r="G18" s="170" t="str">
        <f>IF($C$3=1,IF(B36&gt;0,Auswahlmöglichkeiten!G2,IF(B36=0,"Hinweis: Bitte geben Sie die Angaben lt. Zuwendungsbescheid/ Zuweisungsschreiben ein."))," ")</f>
        <v xml:space="preserve"> </v>
      </c>
      <c r="H18" s="3"/>
      <c r="J18" s="9"/>
      <c r="M18"/>
    </row>
    <row r="19" spans="1:13" ht="24" customHeight="1" x14ac:dyDescent="0.35">
      <c r="A19" s="36"/>
      <c r="B19" s="41" t="s">
        <v>17</v>
      </c>
      <c r="C19" s="36" t="s">
        <v>18</v>
      </c>
      <c r="D19" s="26"/>
      <c r="E19" s="26"/>
      <c r="F19" s="170"/>
      <c r="G19" s="14"/>
      <c r="H19" s="3"/>
      <c r="J19" s="9"/>
      <c r="M19"/>
    </row>
    <row r="20" spans="1:13" s="3" customFormat="1" x14ac:dyDescent="0.3">
      <c r="A20" s="36" t="s">
        <v>19</v>
      </c>
      <c r="B20" s="42"/>
      <c r="C20" s="43">
        <f>SUMIF(Personalausgaben!$A$15:$A64,$C$3,Personalausgaben!$N$15:$N64)</f>
        <v>0</v>
      </c>
      <c r="D20" s="44"/>
      <c r="E20" s="26"/>
      <c r="F20" s="170"/>
      <c r="G20" s="14"/>
      <c r="J20" s="9"/>
      <c r="K20" s="9"/>
      <c r="L20" s="9"/>
    </row>
    <row r="21" spans="1:13" s="3" customFormat="1" hidden="1" x14ac:dyDescent="0.3">
      <c r="A21" s="36" t="s">
        <v>110</v>
      </c>
      <c r="B21" s="42"/>
      <c r="C21" s="43">
        <f>SUMIF('Personal (VKO) alt'!$A$12:$A42,$C$3,'Personal (VKO) alt'!$N$12:$N42)</f>
        <v>0</v>
      </c>
      <c r="D21" s="44"/>
      <c r="E21" s="26"/>
      <c r="F21" s="170"/>
      <c r="G21" s="14"/>
      <c r="J21" s="9"/>
      <c r="K21" s="9"/>
      <c r="L21" s="9"/>
    </row>
    <row r="22" spans="1:13" s="3" customFormat="1" hidden="1" x14ac:dyDescent="0.3">
      <c r="A22" s="36" t="s">
        <v>111</v>
      </c>
      <c r="B22" s="42"/>
      <c r="C22" s="43">
        <f>SUMIF('Personal direkte Ausgaben'!$A$13:$A43,$C$3,'Personal direkte Ausgaben'!$K$13:$K43)</f>
        <v>0</v>
      </c>
      <c r="D22" s="44"/>
      <c r="E22" s="26"/>
      <c r="F22" s="170"/>
      <c r="G22" s="14"/>
      <c r="J22" s="9"/>
      <c r="K22" s="9"/>
      <c r="L22" s="9"/>
    </row>
    <row r="23" spans="1:13" s="3" customFormat="1" hidden="1" x14ac:dyDescent="0.3">
      <c r="A23" s="36" t="s">
        <v>112</v>
      </c>
      <c r="B23" s="42"/>
      <c r="C23" s="43">
        <f>SUMIF(Unternehmerlohn!$A$14:$A44,C3,Unternehmerlohn!$U$14:$U44)</f>
        <v>0</v>
      </c>
      <c r="D23" s="44"/>
      <c r="E23" s="26"/>
      <c r="F23" s="170"/>
      <c r="G23" s="14"/>
      <c r="J23" s="9"/>
      <c r="K23" s="9"/>
      <c r="L23" s="9"/>
    </row>
    <row r="24" spans="1:13" s="3" customFormat="1" x14ac:dyDescent="0.3">
      <c r="A24" s="36" t="s">
        <v>20</v>
      </c>
      <c r="B24" s="146">
        <f>SUM(B20:B23)*IF($E$15=0,$B$15,$E$15)</f>
        <v>0</v>
      </c>
      <c r="C24" s="146">
        <f>SUM($C$20:$C$23)*IF($E$15=0,$B$15,$E$15)</f>
        <v>0</v>
      </c>
      <c r="D24" s="26"/>
      <c r="E24" s="26"/>
      <c r="F24" s="170"/>
      <c r="G24" s="14"/>
      <c r="J24" s="9"/>
      <c r="K24" s="9"/>
      <c r="L24" s="9"/>
    </row>
    <row r="25" spans="1:13" s="3" customFormat="1" x14ac:dyDescent="0.25">
      <c r="A25" s="36" t="s">
        <v>302</v>
      </c>
      <c r="B25" s="42"/>
      <c r="C25" s="43">
        <f>SUMIFS(Tabelle2[Spalte12],Tabelle2[Spalte0],$C$3,Tabelle2[Spalte3],$A$25)</f>
        <v>0</v>
      </c>
      <c r="D25" s="26"/>
      <c r="E25" s="26"/>
      <c r="F25" s="170"/>
      <c r="J25" s="9"/>
      <c r="K25" s="9"/>
      <c r="L25" s="9"/>
    </row>
    <row r="26" spans="1:13" s="3" customFormat="1" x14ac:dyDescent="0.3">
      <c r="A26" s="36" t="s">
        <v>295</v>
      </c>
      <c r="B26" s="42"/>
      <c r="C26" s="43">
        <f>SUMIFS(Tabelle2[Spalte12],Tabelle2[Spalte0],$C$3,Tabelle2[Spalte3],$A$26)</f>
        <v>0</v>
      </c>
      <c r="D26" s="26"/>
      <c r="E26" s="26"/>
      <c r="F26" s="170"/>
      <c r="G26" s="14"/>
      <c r="J26" s="9"/>
      <c r="K26" s="9"/>
      <c r="L26" s="9"/>
    </row>
    <row r="27" spans="1:13" s="3" customFormat="1" ht="23" x14ac:dyDescent="0.3">
      <c r="A27" s="36" t="s">
        <v>303</v>
      </c>
      <c r="B27" s="42"/>
      <c r="C27" s="43">
        <f>SUMIFS(Tabelle2[Spalte12],Tabelle2[Spalte0],$C$3,Tabelle2[Spalte3],$A$27)</f>
        <v>0</v>
      </c>
      <c r="D27" s="26"/>
      <c r="E27" s="26"/>
      <c r="F27" s="170"/>
      <c r="G27" s="14"/>
      <c r="J27" s="9"/>
      <c r="K27" s="9"/>
      <c r="L27" s="9"/>
    </row>
    <row r="28" spans="1:13" s="3" customFormat="1" x14ac:dyDescent="0.3">
      <c r="A28" s="36" t="s">
        <v>304</v>
      </c>
      <c r="B28" s="42"/>
      <c r="C28" s="43">
        <f>SUMIFS(Tabelle2[Spalte12],Tabelle2[Spalte0],$C$3,Tabelle2[Spalte3],$A$28)</f>
        <v>0</v>
      </c>
      <c r="D28" s="26"/>
      <c r="E28" s="26"/>
      <c r="F28" s="170"/>
      <c r="G28" s="14"/>
      <c r="J28" s="9"/>
      <c r="K28" s="9"/>
      <c r="L28" s="9"/>
    </row>
    <row r="29" spans="1:13" s="3" customFormat="1" x14ac:dyDescent="0.3">
      <c r="A29" s="36" t="s">
        <v>296</v>
      </c>
      <c r="B29" s="42"/>
      <c r="C29" s="43">
        <f>SUMIFS(Tabelle2[Spalte12],Tabelle2[Spalte0],$C$3,Tabelle2[Spalte3],$A$29)</f>
        <v>0</v>
      </c>
      <c r="D29" s="26"/>
      <c r="E29" s="26"/>
      <c r="F29" s="170"/>
      <c r="G29" s="14"/>
      <c r="J29" s="9"/>
      <c r="K29" s="9"/>
      <c r="L29" s="9"/>
    </row>
    <row r="30" spans="1:13" s="3" customFormat="1" x14ac:dyDescent="0.3">
      <c r="A30" s="36" t="s">
        <v>297</v>
      </c>
      <c r="B30" s="42"/>
      <c r="C30" s="43">
        <f>SUMIFS(Tabelle2[Spalte12],Tabelle2[Spalte0],$C$3,Tabelle2[Spalte3],$A$30)</f>
        <v>0</v>
      </c>
      <c r="D30" s="26"/>
      <c r="E30" s="26"/>
      <c r="F30" s="170"/>
      <c r="G30" s="14"/>
      <c r="J30" s="9"/>
      <c r="K30" s="9"/>
      <c r="L30" s="9"/>
    </row>
    <row r="31" spans="1:13" s="3" customFormat="1" ht="23" x14ac:dyDescent="0.3">
      <c r="A31" s="36" t="s">
        <v>298</v>
      </c>
      <c r="B31" s="42"/>
      <c r="C31" s="43">
        <f>SUMIFS(Tabelle2[Spalte12],Tabelle2[Spalte0],$C$3,Tabelle2[Spalte3],$A$31)</f>
        <v>0</v>
      </c>
      <c r="D31" s="26"/>
      <c r="E31" s="26"/>
      <c r="F31" s="170"/>
      <c r="G31" s="14"/>
      <c r="J31" s="9"/>
      <c r="K31" s="9"/>
      <c r="L31" s="9"/>
    </row>
    <row r="32" spans="1:13" s="3" customFormat="1" ht="23" x14ac:dyDescent="0.3">
      <c r="A32" s="36" t="s">
        <v>299</v>
      </c>
      <c r="B32" s="42"/>
      <c r="C32" s="43">
        <f>SUMIFS(Tabelle2[Spalte12],Tabelle2[Spalte0],$C$3,Tabelle2[Spalte3],$A$32)</f>
        <v>0</v>
      </c>
      <c r="D32" s="26"/>
      <c r="E32" s="26"/>
      <c r="F32" s="170"/>
      <c r="G32" s="14"/>
      <c r="J32" s="9"/>
      <c r="K32" s="9"/>
      <c r="L32" s="9"/>
    </row>
    <row r="33" spans="1:13" s="3" customFormat="1" x14ac:dyDescent="0.3">
      <c r="A33" s="36" t="s">
        <v>300</v>
      </c>
      <c r="B33" s="42"/>
      <c r="C33" s="43">
        <f>SUMIFS(Tabelle2[Spalte12],Tabelle2[Spalte0],$C$3,Tabelle2[Spalte3],$A$33)</f>
        <v>0</v>
      </c>
      <c r="D33" s="26"/>
      <c r="E33" s="26"/>
      <c r="G33" s="14"/>
      <c r="J33" s="9"/>
      <c r="K33" s="9"/>
      <c r="L33" s="9"/>
    </row>
    <row r="34" spans="1:13" s="3" customFormat="1" x14ac:dyDescent="0.3">
      <c r="A34" s="36" t="s">
        <v>301</v>
      </c>
      <c r="B34" s="42"/>
      <c r="C34" s="43">
        <f>SUMIFS(Tabelle2[Spalte12],Tabelle2[Spalte0],$C$3,Tabelle2[Spalte3],$A$34)</f>
        <v>0</v>
      </c>
      <c r="D34" s="26"/>
      <c r="E34" s="26"/>
      <c r="G34" s="14"/>
      <c r="J34" s="9"/>
      <c r="K34" s="9"/>
      <c r="L34" s="9"/>
    </row>
    <row r="35" spans="1:13" s="3" customFormat="1" x14ac:dyDescent="0.3">
      <c r="A35" s="36" t="s">
        <v>311</v>
      </c>
      <c r="B35" s="42"/>
      <c r="C35" s="43">
        <f>SUMIFS(Tabelle2[Spalte12],Tabelle2[Spalte0],$C$3,Tabelle2[Spalte3],$A$35)</f>
        <v>0</v>
      </c>
      <c r="D35" s="26"/>
      <c r="E35" s="26"/>
      <c r="F35" s="24"/>
      <c r="G35" s="14"/>
      <c r="J35" s="9"/>
      <c r="K35" s="9"/>
      <c r="L35" s="9"/>
    </row>
    <row r="36" spans="1:13" s="3" customFormat="1" x14ac:dyDescent="0.3">
      <c r="A36" s="91" t="s">
        <v>21</v>
      </c>
      <c r="B36" s="92">
        <f>SUM(B20:B35)</f>
        <v>0</v>
      </c>
      <c r="C36" s="92">
        <f>SUM(C20:C35)</f>
        <v>0</v>
      </c>
      <c r="D36" s="26"/>
      <c r="E36" s="26"/>
      <c r="F36" s="45"/>
      <c r="G36" s="14"/>
      <c r="J36" s="9"/>
      <c r="K36" s="9"/>
      <c r="L36" s="9"/>
    </row>
    <row r="37" spans="1:13" s="3" customFormat="1" ht="25.5" customHeight="1" x14ac:dyDescent="0.3">
      <c r="A37" s="93" t="s">
        <v>22</v>
      </c>
      <c r="B37" s="94">
        <f>SUM($B$20:$B$35)*IF($E$14=0,B14,E14)</f>
        <v>0</v>
      </c>
      <c r="C37" s="95">
        <f>IF(SUM(C20:C35)*IF($E$14=0,B14,E14)&gt;$B$37,$B$37,(SUM(C20:C35)*IF($E$14=0,B14,E14)))</f>
        <v>0</v>
      </c>
      <c r="D37" s="46"/>
      <c r="E37" s="46"/>
      <c r="F37" s="47"/>
      <c r="G37" s="14"/>
      <c r="J37" s="9"/>
      <c r="K37" s="9"/>
      <c r="L37" s="9"/>
    </row>
    <row r="38" spans="1:13" s="3" customFormat="1" x14ac:dyDescent="0.3">
      <c r="A38" s="48" t="s">
        <v>23</v>
      </c>
      <c r="B38" s="49">
        <f>B36-B37</f>
        <v>0</v>
      </c>
      <c r="C38" s="50">
        <f>$C$36-$C$37</f>
        <v>0</v>
      </c>
      <c r="D38" s="51"/>
      <c r="E38" s="51"/>
      <c r="F38" s="52"/>
      <c r="G38" s="7"/>
      <c r="J38" s="9"/>
      <c r="K38" s="9"/>
      <c r="L38" s="9"/>
    </row>
    <row r="39" spans="1:13" s="3" customFormat="1" x14ac:dyDescent="0.35">
      <c r="A39" s="36" t="s">
        <v>24</v>
      </c>
      <c r="B39" s="53"/>
      <c r="C39" s="42">
        <v>4000</v>
      </c>
      <c r="D39" s="1"/>
      <c r="E39" s="1"/>
      <c r="F39" s="2"/>
      <c r="G39" s="1"/>
      <c r="J39" s="9"/>
      <c r="K39" s="9"/>
      <c r="L39" s="9"/>
    </row>
    <row r="40" spans="1:13" s="3" customFormat="1" x14ac:dyDescent="0.35">
      <c r="A40" s="36" t="s">
        <v>25</v>
      </c>
      <c r="B40" s="53"/>
      <c r="C40" s="43">
        <f>C37-C39</f>
        <v>-4000</v>
      </c>
      <c r="D40" s="1"/>
      <c r="E40" s="1"/>
      <c r="F40" s="2"/>
      <c r="G40" s="1"/>
      <c r="J40" s="9"/>
      <c r="K40" s="9"/>
      <c r="L40" s="9"/>
    </row>
    <row r="41" spans="1:13" s="3" customFormat="1" x14ac:dyDescent="0.35">
      <c r="A41" s="1"/>
      <c r="B41" s="1"/>
      <c r="C41" s="1"/>
      <c r="D41" s="1"/>
      <c r="E41" s="1"/>
      <c r="F41" s="1"/>
      <c r="G41" s="2"/>
      <c r="H41" s="1"/>
      <c r="K41" s="9"/>
      <c r="L41" s="9"/>
      <c r="M41" s="9"/>
    </row>
    <row r="42" spans="1:13" s="3" customFormat="1" x14ac:dyDescent="0.35">
      <c r="A42" s="1"/>
      <c r="B42" s="1"/>
      <c r="C42" s="1"/>
      <c r="D42" s="1"/>
      <c r="E42" s="1"/>
      <c r="F42" s="1"/>
      <c r="G42" s="2"/>
      <c r="H42" s="1"/>
      <c r="K42" s="9"/>
      <c r="L42" s="9"/>
      <c r="M42" s="9"/>
    </row>
    <row r="43" spans="1:13" s="3" customFormat="1" x14ac:dyDescent="0.35">
      <c r="A43" s="14"/>
      <c r="B43" s="1"/>
      <c r="C43" s="1"/>
      <c r="D43" s="1"/>
      <c r="E43" s="1"/>
      <c r="F43" s="1"/>
      <c r="G43" s="2"/>
      <c r="H43" s="1"/>
      <c r="K43" s="9"/>
      <c r="L43" s="9"/>
      <c r="M43" s="9"/>
    </row>
    <row r="44" spans="1:13" s="3" customFormat="1" x14ac:dyDescent="0.35">
      <c r="A44" s="1"/>
      <c r="B44" s="1"/>
      <c r="C44" s="1"/>
      <c r="D44" s="1"/>
      <c r="E44" s="1"/>
      <c r="F44" s="1"/>
      <c r="G44" s="2"/>
      <c r="H44" s="1"/>
      <c r="K44" s="9"/>
      <c r="L44" s="9"/>
      <c r="M44" s="9"/>
    </row>
    <row r="45" spans="1:13" s="3" customFormat="1" x14ac:dyDescent="0.35">
      <c r="A45" s="1"/>
      <c r="B45" s="1"/>
      <c r="C45" s="1"/>
      <c r="D45" s="1"/>
      <c r="E45" s="1"/>
      <c r="F45" s="1"/>
      <c r="G45" s="2"/>
      <c r="H45" s="1"/>
      <c r="K45" s="9"/>
      <c r="L45" s="9"/>
      <c r="M45" s="9"/>
    </row>
    <row r="46" spans="1:13" s="1" customFormat="1" x14ac:dyDescent="0.35">
      <c r="G46" s="2"/>
      <c r="I46" s="3"/>
      <c r="J46" s="3"/>
      <c r="K46" s="9"/>
      <c r="L46" s="9"/>
      <c r="M46" s="9"/>
    </row>
    <row r="47" spans="1:13" s="1" customFormat="1" x14ac:dyDescent="0.35">
      <c r="G47" s="2"/>
      <c r="I47" s="3"/>
      <c r="J47" s="3"/>
      <c r="K47" s="9"/>
      <c r="L47" s="9"/>
      <c r="M47" s="9"/>
    </row>
    <row r="48" spans="1:13" s="1" customFormat="1" x14ac:dyDescent="0.35">
      <c r="G48" s="2"/>
      <c r="I48" s="3"/>
      <c r="J48" s="3"/>
      <c r="K48" s="9"/>
      <c r="L48" s="9"/>
      <c r="M48" s="9"/>
    </row>
    <row r="49" spans="7:13" s="1" customFormat="1" x14ac:dyDescent="0.35">
      <c r="G49" s="2"/>
      <c r="I49" s="3"/>
      <c r="J49" s="3"/>
      <c r="K49" s="9"/>
      <c r="L49" s="9"/>
      <c r="M49" s="9"/>
    </row>
    <row r="50" spans="7:13" s="1" customFormat="1" x14ac:dyDescent="0.35">
      <c r="G50" s="2"/>
      <c r="I50" s="3"/>
      <c r="J50" s="3"/>
      <c r="K50" s="9"/>
      <c r="L50" s="9"/>
      <c r="M50" s="9"/>
    </row>
    <row r="51" spans="7:13" s="1" customFormat="1" x14ac:dyDescent="0.35">
      <c r="G51" s="2"/>
      <c r="I51" s="3"/>
      <c r="J51" s="3"/>
      <c r="K51" s="9"/>
      <c r="L51" s="9"/>
      <c r="M51" s="9"/>
    </row>
    <row r="52" spans="7:13" s="1" customFormat="1" x14ac:dyDescent="0.35">
      <c r="G52" s="2"/>
      <c r="I52" s="3"/>
      <c r="J52" s="3"/>
      <c r="K52" s="9"/>
      <c r="L52" s="9"/>
      <c r="M52" s="9"/>
    </row>
  </sheetData>
  <sheetProtection algorithmName="SHA-512" hashValue="3FYc+M2VI5Gz6vTfyJZnhETacZR+GH44dPvzaZCydeH/efwEa8emcZI9NirAJtEPqf4O0WHo4HxJRkrH8xsrjA==" saltValue="suDx8TjmZaHHxo6UGLVcCg==" spinCount="100000" sheet="1" objects="1" scenarios="1"/>
  <mergeCells count="7">
    <mergeCell ref="C14:D14"/>
    <mergeCell ref="C15:D15"/>
    <mergeCell ref="A3:B3"/>
    <mergeCell ref="A5:E5"/>
    <mergeCell ref="B8:D8"/>
    <mergeCell ref="B9:D9"/>
    <mergeCell ref="B7:D7"/>
  </mergeCells>
  <conditionalFormatting sqref="B14:B15">
    <cfRule type="cellIs" dxfId="4" priority="1" operator="equal">
      <formula>0</formula>
    </cfRule>
  </conditionalFormatting>
  <conditionalFormatting sqref="E14:E15">
    <cfRule type="cellIs" dxfId="3" priority="2" operator="equal">
      <formula>0</formula>
    </cfRule>
  </conditionalFormatting>
  <dataValidations count="1">
    <dataValidation allowBlank="1" showErrorMessage="1" sqref="C8:D13 C1:D6 B1:B13 G10:G24 E1:E13 G1:G8 B41:XFD1048576 F1:F32 G26:XFD40 A1:A1048576 F35:F40 H1:XFD25 B16:E40" xr:uid="{00000000-0002-0000-0200-000000000000}"/>
  </dataValidations>
  <pageMargins left="0.70866141732283472" right="0.70866141732283472" top="0.78740157480314965" bottom="0.78740157480314965" header="0.31496062992125984" footer="0.31496062992125984"/>
  <pageSetup paperSize="9" scale="55" orientation="landscape" r:id="rId1"/>
  <headerFooter>
    <oddFooter>&amp;LRegio Aktiv Kompetenzagenturen&amp;Czahlenmäßiger Nachweis&amp;RStand 24.07.2026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7"/>
  <dimension ref="A1:O66"/>
  <sheetViews>
    <sheetView showGridLines="0" zoomScaleNormal="100" workbookViewId="0">
      <selection activeCell="A15" sqref="A15"/>
    </sheetView>
  </sheetViews>
  <sheetFormatPr baseColWidth="10" defaultColWidth="11.453125" defaultRowHeight="14.5" x14ac:dyDescent="0.35"/>
  <cols>
    <col min="1" max="1" width="10" style="76" customWidth="1"/>
    <col min="2" max="2" width="9.26953125" style="76" customWidth="1"/>
    <col min="3" max="3" width="14.81640625" style="76" customWidth="1"/>
    <col min="4" max="4" width="13.81640625" style="76" customWidth="1"/>
    <col min="5" max="5" width="19" style="76" customWidth="1"/>
    <col min="6" max="6" width="9.26953125" style="76" customWidth="1"/>
    <col min="7" max="7" width="16.54296875" style="76" customWidth="1"/>
    <col min="8" max="8" width="10.7265625" style="76" bestFit="1" customWidth="1"/>
    <col min="9" max="9" width="13.54296875" style="76" customWidth="1"/>
    <col min="10" max="10" width="9.26953125" style="76" bestFit="1" customWidth="1"/>
    <col min="11" max="11" width="16.54296875" style="76" customWidth="1"/>
    <col min="12" max="12" width="12.81640625" style="76" customWidth="1"/>
    <col min="13" max="13" width="18.453125" style="76" hidden="1" customWidth="1"/>
    <col min="14" max="14" width="16.1796875" style="76" customWidth="1"/>
    <col min="15" max="15" width="50.54296875" style="76" customWidth="1"/>
    <col min="16" max="16384" width="11.453125" style="76"/>
  </cols>
  <sheetData>
    <row r="1" spans="1:15" s="72" customFormat="1" ht="14" x14ac:dyDescent="0.3"/>
    <row r="2" spans="1:15" s="72" customFormat="1" ht="14" x14ac:dyDescent="0.3"/>
    <row r="3" spans="1:15" s="55" customFormat="1" ht="14" x14ac:dyDescent="0.3">
      <c r="B3" s="387" t="str">
        <f>"zahlenmäßiger Nachweis - Anlage zum Auszahlungsantrag" &amp; " " &amp; 'Gesamtübersicht je AZ'!$C$3</f>
        <v xml:space="preserve">zahlenmäßiger Nachweis - Anlage zum Auszahlungsantrag </v>
      </c>
      <c r="C3" s="388"/>
      <c r="D3" s="388"/>
      <c r="E3" s="388"/>
      <c r="F3" s="388"/>
      <c r="G3" s="388"/>
      <c r="H3" s="388"/>
      <c r="I3" s="388"/>
      <c r="J3" s="388"/>
      <c r="K3" s="388"/>
      <c r="L3" s="388"/>
      <c r="M3" s="388"/>
      <c r="N3" s="388"/>
      <c r="O3" s="389"/>
    </row>
    <row r="4" spans="1:15" s="57" customFormat="1" ht="14" x14ac:dyDescent="0.3">
      <c r="C4" s="56"/>
      <c r="D4" s="56"/>
      <c r="E4" s="56"/>
      <c r="F4" s="56"/>
      <c r="G4" s="56"/>
      <c r="H4" s="56"/>
      <c r="I4" s="56"/>
      <c r="J4" s="56"/>
      <c r="K4" s="56"/>
      <c r="L4" s="56"/>
      <c r="M4" s="56"/>
      <c r="N4" s="56"/>
      <c r="O4" s="56"/>
    </row>
    <row r="5" spans="1:15" s="55" customFormat="1" ht="14" x14ac:dyDescent="0.3">
      <c r="C5" s="58"/>
      <c r="D5" s="59"/>
      <c r="E5" s="59"/>
      <c r="F5" s="59"/>
      <c r="G5" s="59"/>
      <c r="H5" s="59"/>
      <c r="I5" s="59"/>
      <c r="J5" s="60"/>
      <c r="K5" s="60"/>
      <c r="L5" s="61"/>
      <c r="O5" s="62" t="s">
        <v>26</v>
      </c>
    </row>
    <row r="6" spans="1:15" s="55" customFormat="1" ht="14" x14ac:dyDescent="0.3">
      <c r="B6" s="390" t="s">
        <v>8</v>
      </c>
      <c r="C6" s="390"/>
      <c r="D6" s="390"/>
      <c r="E6" s="390"/>
      <c r="F6" s="390">
        <f>'Gesamtübersicht je AZ'!$B$7</f>
        <v>0</v>
      </c>
      <c r="G6" s="390"/>
      <c r="H6" s="390"/>
      <c r="I6" s="390"/>
      <c r="J6" s="390"/>
      <c r="K6" s="390"/>
      <c r="L6" s="390"/>
      <c r="M6" s="65"/>
      <c r="N6" s="337"/>
    </row>
    <row r="7" spans="1:15" s="55" customFormat="1" ht="14" x14ac:dyDescent="0.3">
      <c r="B7" s="390" t="s">
        <v>9</v>
      </c>
      <c r="C7" s="390"/>
      <c r="D7" s="390"/>
      <c r="E7" s="390"/>
      <c r="F7" s="390">
        <f>'Gesamtübersicht je AZ'!$B$8</f>
        <v>0</v>
      </c>
      <c r="G7" s="390"/>
      <c r="H7" s="390"/>
      <c r="I7" s="390"/>
      <c r="J7" s="390"/>
      <c r="K7" s="390"/>
      <c r="L7" s="390"/>
      <c r="M7" s="65"/>
      <c r="N7" s="338"/>
      <c r="O7" s="65"/>
    </row>
    <row r="8" spans="1:15" s="55" customFormat="1" ht="14" x14ac:dyDescent="0.3">
      <c r="B8" s="385" t="s">
        <v>10</v>
      </c>
      <c r="C8" s="385"/>
      <c r="D8" s="385"/>
      <c r="E8" s="385"/>
      <c r="F8" s="386">
        <f>'Gesamtübersicht je AZ'!$B$9</f>
        <v>0</v>
      </c>
      <c r="G8" s="386"/>
      <c r="H8" s="386"/>
      <c r="I8" s="386"/>
      <c r="J8" s="386"/>
      <c r="K8" s="386"/>
      <c r="L8" s="386"/>
      <c r="M8" s="65"/>
      <c r="N8" s="337"/>
    </row>
    <row r="9" spans="1:15" s="55" customFormat="1" ht="14" x14ac:dyDescent="0.3">
      <c r="B9" s="58"/>
      <c r="C9" s="59"/>
      <c r="D9" s="59"/>
      <c r="E9" s="59"/>
      <c r="F9" s="59"/>
      <c r="G9" s="59"/>
      <c r="H9" s="59"/>
      <c r="I9" s="73"/>
      <c r="J9" s="60"/>
      <c r="K9" s="74"/>
    </row>
    <row r="10" spans="1:15" s="55" customFormat="1" ht="14" x14ac:dyDescent="0.3">
      <c r="B10" s="337" t="s">
        <v>306</v>
      </c>
      <c r="C10" s="59"/>
      <c r="D10" s="59"/>
      <c r="E10" s="59"/>
      <c r="F10" s="59"/>
      <c r="G10" s="59"/>
      <c r="H10" s="59"/>
      <c r="I10" s="73"/>
      <c r="J10" s="60"/>
      <c r="K10" s="74"/>
    </row>
    <row r="11" spans="1:15" s="55" customFormat="1" ht="14" x14ac:dyDescent="0.3">
      <c r="B11" s="338" t="s">
        <v>305</v>
      </c>
      <c r="C11" s="59"/>
      <c r="D11" s="59"/>
      <c r="E11" s="59"/>
      <c r="F11" s="59"/>
      <c r="G11" s="59"/>
      <c r="H11" s="59"/>
      <c r="I11" s="73"/>
      <c r="J11" s="60"/>
      <c r="K11" s="74"/>
    </row>
    <row r="12" spans="1:15" s="55" customFormat="1" thickBot="1" x14ac:dyDescent="0.35">
      <c r="B12" s="337" t="s">
        <v>309</v>
      </c>
      <c r="C12" s="59"/>
      <c r="D12" s="59"/>
      <c r="E12" s="59"/>
      <c r="F12" s="59"/>
      <c r="G12" s="59"/>
      <c r="H12" s="59"/>
      <c r="I12" s="73"/>
      <c r="J12" s="60"/>
      <c r="K12" s="74"/>
    </row>
    <row r="13" spans="1:15" s="75" customFormat="1" ht="103.5" customHeight="1" x14ac:dyDescent="0.25">
      <c r="A13" s="179" t="s">
        <v>109</v>
      </c>
      <c r="B13" s="179" t="s">
        <v>27</v>
      </c>
      <c r="C13" s="180" t="s">
        <v>56</v>
      </c>
      <c r="D13" s="180" t="s">
        <v>57</v>
      </c>
      <c r="E13" s="181" t="s">
        <v>58</v>
      </c>
      <c r="F13" s="181" t="s">
        <v>59</v>
      </c>
      <c r="G13" s="181" t="s">
        <v>60</v>
      </c>
      <c r="H13" s="181" t="s">
        <v>61</v>
      </c>
      <c r="I13" s="181" t="s">
        <v>62</v>
      </c>
      <c r="J13" s="181" t="s">
        <v>63</v>
      </c>
      <c r="K13" s="181" t="s">
        <v>64</v>
      </c>
      <c r="L13" s="181" t="s">
        <v>65</v>
      </c>
      <c r="M13" s="181" t="s">
        <v>66</v>
      </c>
      <c r="N13" s="181" t="s">
        <v>67</v>
      </c>
      <c r="O13" s="359" t="s">
        <v>308</v>
      </c>
    </row>
    <row r="14" spans="1:15" s="176" customFormat="1" ht="14.25" hidden="1" customHeight="1" x14ac:dyDescent="0.25">
      <c r="A14" s="182" t="s">
        <v>129</v>
      </c>
      <c r="B14" s="183" t="s">
        <v>39</v>
      </c>
      <c r="C14" s="184" t="s">
        <v>40</v>
      </c>
      <c r="D14" s="184" t="s">
        <v>41</v>
      </c>
      <c r="E14" s="185" t="s">
        <v>42</v>
      </c>
      <c r="F14" s="186" t="s">
        <v>43</v>
      </c>
      <c r="G14" s="186" t="s">
        <v>68</v>
      </c>
      <c r="H14" s="186" t="s">
        <v>69</v>
      </c>
      <c r="I14" s="187" t="s">
        <v>44</v>
      </c>
      <c r="J14" s="184" t="s">
        <v>46</v>
      </c>
      <c r="K14" s="188" t="s">
        <v>47</v>
      </c>
      <c r="L14" s="189" t="s">
        <v>48</v>
      </c>
      <c r="M14" s="189" t="s">
        <v>49</v>
      </c>
      <c r="N14" s="189" t="s">
        <v>50</v>
      </c>
      <c r="O14" s="190" t="s">
        <v>51</v>
      </c>
    </row>
    <row r="15" spans="1:15" s="365" customFormat="1" ht="11.5" x14ac:dyDescent="0.25">
      <c r="A15" s="362"/>
      <c r="B15" s="227">
        <f t="shared" ref="B15:B64" si="0">ROW()-14</f>
        <v>1</v>
      </c>
      <c r="C15" s="228"/>
      <c r="D15" s="228"/>
      <c r="E15" s="229"/>
      <c r="F15" s="242"/>
      <c r="G15" s="243"/>
      <c r="H15" s="243"/>
      <c r="I15" s="244"/>
      <c r="J15" s="245"/>
      <c r="K15" s="246"/>
      <c r="L15" s="363" t="str">
        <f>IF(ISBLANK($K15),"0,00",IF(K15="Pauschalwerte ohne Urlaubsabgeltung",IF($H15="Stunden",VLOOKUP($J15,'Grundlagen VKO neu'!$A$12:$B$17,2),IF($H15="Monat",VLOOKUP($J15,'Grundlagen VKO neu'!$A$20:$B$25,2),IF($H15="Jahr",VLOOKUP($J15,'Grundlagen VKO neu'!$A$28:$B$33,2)))),IF($H15="Stunden",VLOOKUP($J15,'Grundlagen VKO neu'!$A$38:$B$43,2),IF($H15="Monat",VLOOKUP($J15,'Grundlagen VKO neu'!$A$46:$B$51,2),"Auswahl nicht möglich"))))</f>
        <v>0,00</v>
      </c>
      <c r="M15" s="363" t="str">
        <f t="shared" ref="M15:M45" si="1">IF(H15="Stunden",$I15*$L15,$L15)</f>
        <v>0,00</v>
      </c>
      <c r="N15" s="364">
        <f t="shared" ref="N15:N45" si="2">IF(AND(H15="Jahr",AND(K15="Pauschalwerte mit Urlaubsabgeltung")),"0,00",IF(H15="Stunden",($L15*$I15),((($M15/40)*$G15)*$F15)))</f>
        <v>0</v>
      </c>
      <c r="O15" s="339"/>
    </row>
    <row r="16" spans="1:15" s="365" customFormat="1" ht="11.5" x14ac:dyDescent="0.25">
      <c r="A16" s="362"/>
      <c r="B16" s="227">
        <f t="shared" ref="B16:B22" si="3">ROW()-14</f>
        <v>2</v>
      </c>
      <c r="C16" s="228"/>
      <c r="D16" s="228"/>
      <c r="E16" s="229"/>
      <c r="F16" s="242"/>
      <c r="G16" s="243"/>
      <c r="H16" s="243"/>
      <c r="I16" s="244"/>
      <c r="J16" s="245"/>
      <c r="K16" s="246"/>
      <c r="L16" s="363" t="str">
        <f>IF(ISBLANK($K16),"0,00",IF(K16="Pauschalwerte ohne Urlaubsabgeltung",IF($H16="Stunden",VLOOKUP($J16,'Grundlagen VKO neu'!$A$12:$B$17,2),IF($H16="Monat",VLOOKUP($J16,'Grundlagen VKO neu'!$A$20:$B$25,2),IF($H16="Jahr",VLOOKUP($J16,'Grundlagen VKO neu'!$A$28:$B$33,2)))),IF($H16="Stunden",VLOOKUP($J16,'Grundlagen VKO neu'!$A$38:$B$43,2),IF($H16="Monat",VLOOKUP($J16,'Grundlagen VKO neu'!$A$46:$B$51,2),"Auswahl nicht möglich"))))</f>
        <v>0,00</v>
      </c>
      <c r="M16" s="363" t="str">
        <f t="shared" ref="M16:M22" si="4">IF(H16="Stunden",$I16*$L16,$L16)</f>
        <v>0,00</v>
      </c>
      <c r="N16" s="364">
        <f t="shared" ref="N16:N22" si="5">IF(AND(H16="Jahr",AND(K16="Pauschalwerte mit Urlaubsabgeltung")),"0,00",IF(H16="Stunden",($L16*$I16),((($M16/40)*$G16)*$F16)))</f>
        <v>0</v>
      </c>
      <c r="O16" s="339"/>
    </row>
    <row r="17" spans="1:15" s="365" customFormat="1" ht="11.5" x14ac:dyDescent="0.25">
      <c r="A17" s="362"/>
      <c r="B17" s="227">
        <f t="shared" si="3"/>
        <v>3</v>
      </c>
      <c r="C17" s="228"/>
      <c r="D17" s="228"/>
      <c r="E17" s="229"/>
      <c r="F17" s="242"/>
      <c r="G17" s="243"/>
      <c r="H17" s="243"/>
      <c r="I17" s="244"/>
      <c r="J17" s="245"/>
      <c r="K17" s="246"/>
      <c r="L17" s="363" t="str">
        <f>IF(ISBLANK($K17),"0,00",IF(K17="Pauschalwerte ohne Urlaubsabgeltung",IF($H17="Stunden",VLOOKUP($J17,'Grundlagen VKO neu'!$A$12:$B$17,2),IF($H17="Monat",VLOOKUP($J17,'Grundlagen VKO neu'!$A$20:$B$25,2),IF($H17="Jahr",VLOOKUP($J17,'Grundlagen VKO neu'!$A$28:$B$33,2)))),IF($H17="Stunden",VLOOKUP($J17,'Grundlagen VKO neu'!$A$38:$B$43,2),IF($H17="Monat",VLOOKUP($J17,'Grundlagen VKO neu'!$A$46:$B$51,2),"Auswahl nicht möglich"))))</f>
        <v>0,00</v>
      </c>
      <c r="M17" s="363" t="str">
        <f t="shared" si="4"/>
        <v>0,00</v>
      </c>
      <c r="N17" s="364">
        <f t="shared" si="5"/>
        <v>0</v>
      </c>
      <c r="O17" s="339"/>
    </row>
    <row r="18" spans="1:15" s="365" customFormat="1" ht="11.5" x14ac:dyDescent="0.25">
      <c r="A18" s="362"/>
      <c r="B18" s="227">
        <f t="shared" si="3"/>
        <v>4</v>
      </c>
      <c r="C18" s="228"/>
      <c r="D18" s="228"/>
      <c r="E18" s="229"/>
      <c r="F18" s="242"/>
      <c r="G18" s="243"/>
      <c r="H18" s="243"/>
      <c r="I18" s="244"/>
      <c r="J18" s="245"/>
      <c r="K18" s="246"/>
      <c r="L18" s="363" t="str">
        <f>IF(ISBLANK($K18),"0,00",IF(K18="Pauschalwerte ohne Urlaubsabgeltung",IF($H18="Stunden",VLOOKUP($J18,'Grundlagen VKO neu'!$A$12:$B$17,2),IF($H18="Monat",VLOOKUP($J18,'Grundlagen VKO neu'!$A$20:$B$25,2),IF($H18="Jahr",VLOOKUP($J18,'Grundlagen VKO neu'!$A$28:$B$33,2)))),IF($H18="Stunden",VLOOKUP($J18,'Grundlagen VKO neu'!$A$38:$B$43,2),IF($H18="Monat",VLOOKUP($J18,'Grundlagen VKO neu'!$A$46:$B$51,2),"Auswahl nicht möglich"))))</f>
        <v>0,00</v>
      </c>
      <c r="M18" s="363" t="str">
        <f t="shared" si="4"/>
        <v>0,00</v>
      </c>
      <c r="N18" s="364">
        <f t="shared" si="5"/>
        <v>0</v>
      </c>
      <c r="O18" s="339"/>
    </row>
    <row r="19" spans="1:15" s="365" customFormat="1" ht="11.5" x14ac:dyDescent="0.25">
      <c r="A19" s="362"/>
      <c r="B19" s="227">
        <f t="shared" si="3"/>
        <v>5</v>
      </c>
      <c r="C19" s="228"/>
      <c r="D19" s="228"/>
      <c r="E19" s="229"/>
      <c r="F19" s="242"/>
      <c r="G19" s="243"/>
      <c r="H19" s="243"/>
      <c r="I19" s="244"/>
      <c r="J19" s="245"/>
      <c r="K19" s="246"/>
      <c r="L19" s="363" t="str">
        <f>IF(ISBLANK($K19),"0,00",IF(K19="Pauschalwerte ohne Urlaubsabgeltung",IF($H19="Stunden",VLOOKUP($J19,'Grundlagen VKO neu'!$A$12:$B$17,2),IF($H19="Monat",VLOOKUP($J19,'Grundlagen VKO neu'!$A$20:$B$25,2),IF($H19="Jahr",VLOOKUP($J19,'Grundlagen VKO neu'!$A$28:$B$33,2)))),IF($H19="Stunden",VLOOKUP($J19,'Grundlagen VKO neu'!$A$38:$B$43,2),IF($H19="Monat",VLOOKUP($J19,'Grundlagen VKO neu'!$A$46:$B$51,2),"Auswahl nicht möglich"))))</f>
        <v>0,00</v>
      </c>
      <c r="M19" s="363" t="str">
        <f t="shared" si="4"/>
        <v>0,00</v>
      </c>
      <c r="N19" s="364">
        <f t="shared" si="5"/>
        <v>0</v>
      </c>
      <c r="O19" s="339"/>
    </row>
    <row r="20" spans="1:15" s="365" customFormat="1" ht="11.5" x14ac:dyDescent="0.25">
      <c r="A20" s="362"/>
      <c r="B20" s="227">
        <f t="shared" si="3"/>
        <v>6</v>
      </c>
      <c r="C20" s="228"/>
      <c r="D20" s="228"/>
      <c r="E20" s="229"/>
      <c r="F20" s="242"/>
      <c r="G20" s="243"/>
      <c r="H20" s="243"/>
      <c r="I20" s="244"/>
      <c r="J20" s="245"/>
      <c r="K20" s="246"/>
      <c r="L20" s="363" t="str">
        <f>IF(ISBLANK($K20),"0,00",IF(K20="Pauschalwerte ohne Urlaubsabgeltung",IF($H20="Stunden",VLOOKUP($J20,'Grundlagen VKO neu'!$A$12:$B$17,2),IF($H20="Monat",VLOOKUP($J20,'Grundlagen VKO neu'!$A$20:$B$25,2),IF($H20="Jahr",VLOOKUP($J20,'Grundlagen VKO neu'!$A$28:$B$33,2)))),IF($H20="Stunden",VLOOKUP($J20,'Grundlagen VKO neu'!$A$38:$B$43,2),IF($H20="Monat",VLOOKUP($J20,'Grundlagen VKO neu'!$A$46:$B$51,2),"Auswahl nicht möglich"))))</f>
        <v>0,00</v>
      </c>
      <c r="M20" s="363" t="str">
        <f t="shared" si="4"/>
        <v>0,00</v>
      </c>
      <c r="N20" s="364">
        <f t="shared" si="5"/>
        <v>0</v>
      </c>
      <c r="O20" s="339"/>
    </row>
    <row r="21" spans="1:15" s="365" customFormat="1" ht="11.5" x14ac:dyDescent="0.25">
      <c r="A21" s="362"/>
      <c r="B21" s="227">
        <f t="shared" si="3"/>
        <v>7</v>
      </c>
      <c r="C21" s="228"/>
      <c r="D21" s="228"/>
      <c r="E21" s="229"/>
      <c r="F21" s="242"/>
      <c r="G21" s="243"/>
      <c r="H21" s="243"/>
      <c r="I21" s="244"/>
      <c r="J21" s="245"/>
      <c r="K21" s="246"/>
      <c r="L21" s="363" t="str">
        <f>IF(ISBLANK($K21),"0,00",IF(K21="Pauschalwerte ohne Urlaubsabgeltung",IF($H21="Stunden",VLOOKUP($J21,'Grundlagen VKO neu'!$A$12:$B$17,2),IF($H21="Monat",VLOOKUP($J21,'Grundlagen VKO neu'!$A$20:$B$25,2),IF($H21="Jahr",VLOOKUP($J21,'Grundlagen VKO neu'!$A$28:$B$33,2)))),IF($H21="Stunden",VLOOKUP($J21,'Grundlagen VKO neu'!$A$38:$B$43,2),IF($H21="Monat",VLOOKUP($J21,'Grundlagen VKO neu'!$A$46:$B$51,2),"Auswahl nicht möglich"))))</f>
        <v>0,00</v>
      </c>
      <c r="M21" s="363" t="str">
        <f t="shared" si="4"/>
        <v>0,00</v>
      </c>
      <c r="N21" s="364">
        <f t="shared" si="5"/>
        <v>0</v>
      </c>
      <c r="O21" s="339"/>
    </row>
    <row r="22" spans="1:15" s="365" customFormat="1" ht="11.5" x14ac:dyDescent="0.25">
      <c r="A22" s="362"/>
      <c r="B22" s="227">
        <f t="shared" si="3"/>
        <v>8</v>
      </c>
      <c r="C22" s="228"/>
      <c r="D22" s="228"/>
      <c r="E22" s="229"/>
      <c r="F22" s="242"/>
      <c r="G22" s="243"/>
      <c r="H22" s="243"/>
      <c r="I22" s="244"/>
      <c r="J22" s="245"/>
      <c r="K22" s="246"/>
      <c r="L22" s="363" t="str">
        <f>IF(ISBLANK($K22),"0,00",IF(K22="Pauschalwerte ohne Urlaubsabgeltung",IF($H22="Stunden",VLOOKUP($J22,'Grundlagen VKO neu'!$A$12:$B$17,2),IF($H22="Monat",VLOOKUP($J22,'Grundlagen VKO neu'!$A$20:$B$25,2),IF($H22="Jahr",VLOOKUP($J22,'Grundlagen VKO neu'!$A$28:$B$33,2)))),IF($H22="Stunden",VLOOKUP($J22,'Grundlagen VKO neu'!$A$38:$B$43,2),IF($H22="Monat",VLOOKUP($J22,'Grundlagen VKO neu'!$A$46:$B$51,2),"Auswahl nicht möglich"))))</f>
        <v>0,00</v>
      </c>
      <c r="M22" s="363" t="str">
        <f t="shared" si="4"/>
        <v>0,00</v>
      </c>
      <c r="N22" s="364">
        <f t="shared" si="5"/>
        <v>0</v>
      </c>
      <c r="O22" s="339"/>
    </row>
    <row r="23" spans="1:15" s="365" customFormat="1" ht="11.5" x14ac:dyDescent="0.25">
      <c r="A23" s="362"/>
      <c r="B23" s="227">
        <f t="shared" si="0"/>
        <v>9</v>
      </c>
      <c r="C23" s="228"/>
      <c r="D23" s="228"/>
      <c r="E23" s="229"/>
      <c r="F23" s="242"/>
      <c r="G23" s="243"/>
      <c r="H23" s="243"/>
      <c r="I23" s="244"/>
      <c r="J23" s="245"/>
      <c r="K23" s="246"/>
      <c r="L23" s="363" t="str">
        <f>IF(ISBLANK($K23),"0,00",IF(K23="Pauschalwerte ohne Urlaubsabgeltung",IF($H23="Stunden",VLOOKUP($J23,'Grundlagen VKO neu'!$A$12:$B$17,2),IF($H23="Monat",VLOOKUP($J23,'Grundlagen VKO neu'!$A$20:$B$25,2),IF($H23="Jahr",VLOOKUP($J23,'Grundlagen VKO neu'!$A$28:$B$33,2)))),IF($H23="Stunden",VLOOKUP($J23,'Grundlagen VKO neu'!$A$38:$B$43,2),IF($H23="Monat",VLOOKUP($J23,'Grundlagen VKO neu'!$A$46:$B$51,2),"Auswahl nicht möglich"))))</f>
        <v>0,00</v>
      </c>
      <c r="M23" s="363" t="str">
        <f t="shared" si="1"/>
        <v>0,00</v>
      </c>
      <c r="N23" s="364">
        <f t="shared" si="2"/>
        <v>0</v>
      </c>
      <c r="O23" s="339"/>
    </row>
    <row r="24" spans="1:15" s="365" customFormat="1" ht="11.5" x14ac:dyDescent="0.25">
      <c r="A24" s="362"/>
      <c r="B24" s="227">
        <f t="shared" si="0"/>
        <v>10</v>
      </c>
      <c r="C24" s="228"/>
      <c r="D24" s="228"/>
      <c r="E24" s="229"/>
      <c r="F24" s="242"/>
      <c r="G24" s="243"/>
      <c r="H24" s="243"/>
      <c r="I24" s="244"/>
      <c r="J24" s="245"/>
      <c r="K24" s="246"/>
      <c r="L24" s="363" t="str">
        <f>IF(ISBLANK($K24),"0,00",IF(K24="Pauschalwerte ohne Urlaubsabgeltung",IF($H24="Stunden",VLOOKUP($J24,'Grundlagen VKO neu'!$A$12:$B$17,2),IF($H24="Monat",VLOOKUP($J24,'Grundlagen VKO neu'!$A$20:$B$25,2),IF($H24="Jahr",VLOOKUP($J24,'Grundlagen VKO neu'!$A$28:$B$33,2)))),IF($H24="Stunden",VLOOKUP($J24,'Grundlagen VKO neu'!$A$38:$B$43,2),IF($H24="Monat",VLOOKUP($J24,'Grundlagen VKO neu'!$A$46:$B$51,2),"Auswahl nicht möglich"))))</f>
        <v>0,00</v>
      </c>
      <c r="M24" s="363" t="str">
        <f>IF(H24="Stunden",$I24*$L24,$L24)</f>
        <v>0,00</v>
      </c>
      <c r="N24" s="364">
        <f>IF(AND(H24="Jahr",AND(K24="Pauschalwerte mit Urlaubsabgeltung")),"0,00",IF(H24="Stunden",($L24*$I24),((($M24/40)*$G24)*$F24)))</f>
        <v>0</v>
      </c>
      <c r="O24" s="339"/>
    </row>
    <row r="25" spans="1:15" s="365" customFormat="1" ht="11.5" x14ac:dyDescent="0.25">
      <c r="A25" s="362"/>
      <c r="B25" s="227">
        <f t="shared" si="0"/>
        <v>11</v>
      </c>
      <c r="C25" s="228"/>
      <c r="D25" s="228"/>
      <c r="E25" s="229"/>
      <c r="F25" s="242"/>
      <c r="G25" s="243"/>
      <c r="H25" s="243"/>
      <c r="I25" s="244"/>
      <c r="J25" s="245"/>
      <c r="K25" s="246"/>
      <c r="L25" s="363" t="str">
        <f>IF(ISBLANK($K25),"0,00",IF(K25="Pauschalwerte ohne Urlaubsabgeltung",IF($H25="Stunden",VLOOKUP($J25,'Grundlagen VKO neu'!$A$12:$B$17,2),IF($H25="Monat",VLOOKUP($J25,'Grundlagen VKO neu'!$A$20:$B$25,2),IF($H25="Jahr",VLOOKUP($J25,'Grundlagen VKO neu'!$A$28:$B$33,2)))),IF($H25="Stunden",VLOOKUP($J25,'Grundlagen VKO neu'!$A$38:$B$43,2),IF($H25="Monat",VLOOKUP($J25,'Grundlagen VKO neu'!$A$46:$B$51,2),"Auswahl nicht möglich"))))</f>
        <v>0,00</v>
      </c>
      <c r="M25" s="363" t="str">
        <f t="shared" si="1"/>
        <v>0,00</v>
      </c>
      <c r="N25" s="364">
        <f t="shared" si="2"/>
        <v>0</v>
      </c>
      <c r="O25" s="339"/>
    </row>
    <row r="26" spans="1:15" s="365" customFormat="1" ht="11.5" x14ac:dyDescent="0.25">
      <c r="A26" s="362"/>
      <c r="B26" s="227">
        <f t="shared" si="0"/>
        <v>12</v>
      </c>
      <c r="C26" s="228"/>
      <c r="D26" s="228"/>
      <c r="E26" s="229"/>
      <c r="F26" s="242"/>
      <c r="G26" s="243"/>
      <c r="H26" s="243"/>
      <c r="I26" s="244"/>
      <c r="J26" s="245"/>
      <c r="K26" s="246"/>
      <c r="L26" s="363" t="str">
        <f>IF(ISBLANK($K26),"0,00",IF(K26="Pauschalwerte ohne Urlaubsabgeltung",IF($H26="Stunden",VLOOKUP($J26,'Grundlagen VKO neu'!$A$12:$B$17,2),IF($H26="Monat",VLOOKUP($J26,'Grundlagen VKO neu'!$A$20:$B$25,2),IF($H26="Jahr",VLOOKUP($J26,'Grundlagen VKO neu'!$A$28:$B$33,2)))),IF($H26="Stunden",VLOOKUP($J26,'Grundlagen VKO neu'!$A$38:$B$43,2),IF($H26="Monat",VLOOKUP($J26,'Grundlagen VKO neu'!$A$46:$B$51,2),"Auswahl nicht möglich"))))</f>
        <v>0,00</v>
      </c>
      <c r="M26" s="363" t="str">
        <f t="shared" si="1"/>
        <v>0,00</v>
      </c>
      <c r="N26" s="364">
        <f t="shared" si="2"/>
        <v>0</v>
      </c>
      <c r="O26" s="339"/>
    </row>
    <row r="27" spans="1:15" s="365" customFormat="1" ht="11.5" x14ac:dyDescent="0.25">
      <c r="A27" s="362"/>
      <c r="B27" s="227">
        <f t="shared" si="0"/>
        <v>13</v>
      </c>
      <c r="C27" s="228"/>
      <c r="D27" s="228"/>
      <c r="E27" s="229"/>
      <c r="F27" s="242"/>
      <c r="G27" s="243"/>
      <c r="H27" s="243"/>
      <c r="I27" s="244"/>
      <c r="J27" s="245"/>
      <c r="K27" s="246"/>
      <c r="L27" s="363" t="str">
        <f>IF(ISBLANK($K27),"0,00",IF(K27="Pauschalwerte ohne Urlaubsabgeltung",IF($H27="Stunden",VLOOKUP($J27,'Grundlagen VKO neu'!$A$12:$B$17,2),IF($H27="Monat",VLOOKUP($J27,'Grundlagen VKO neu'!$A$20:$B$25,2),IF($H27="Jahr",VLOOKUP($J27,'Grundlagen VKO neu'!$A$28:$B$33,2)))),IF($H27="Stunden",VLOOKUP($J27,'Grundlagen VKO neu'!$A$38:$B$43,2),IF($H27="Monat",VLOOKUP($J27,'Grundlagen VKO neu'!$A$46:$B$51,2),"Auswahl nicht möglich"))))</f>
        <v>0,00</v>
      </c>
      <c r="M27" s="363" t="str">
        <f>IF(H27="Stunden",$I27*$L27,$L27)</f>
        <v>0,00</v>
      </c>
      <c r="N27" s="364">
        <f>IF(AND(H27="Jahr",AND(K27="Pauschalwerte mit Urlaubsabgeltung")),"0,00",IF(H27="Stunden",($L27*$I27),((($M27/40)*$G27)*$F27)))</f>
        <v>0</v>
      </c>
      <c r="O27" s="339"/>
    </row>
    <row r="28" spans="1:15" s="365" customFormat="1" ht="11.5" x14ac:dyDescent="0.25">
      <c r="A28" s="362"/>
      <c r="B28" s="227">
        <f t="shared" si="0"/>
        <v>14</v>
      </c>
      <c r="C28" s="228"/>
      <c r="D28" s="228"/>
      <c r="E28" s="229"/>
      <c r="F28" s="242"/>
      <c r="G28" s="243"/>
      <c r="H28" s="243"/>
      <c r="I28" s="244"/>
      <c r="J28" s="245"/>
      <c r="K28" s="246"/>
      <c r="L28" s="363" t="str">
        <f>IF(ISBLANK($K28),"0,00",IF(K28="Pauschalwerte ohne Urlaubsabgeltung",IF($H28="Stunden",VLOOKUP($J28,'Grundlagen VKO neu'!$A$12:$B$17,2),IF($H28="Monat",VLOOKUP($J28,'Grundlagen VKO neu'!$A$20:$B$25,2),IF($H28="Jahr",VLOOKUP($J28,'Grundlagen VKO neu'!$A$28:$B$33,2)))),IF($H28="Stunden",VLOOKUP($J28,'Grundlagen VKO neu'!$A$38:$B$43,2),IF($H28="Monat",VLOOKUP($J28,'Grundlagen VKO neu'!$A$46:$B$51,2),"Auswahl nicht möglich"))))</f>
        <v>0,00</v>
      </c>
      <c r="M28" s="363" t="str">
        <f t="shared" si="1"/>
        <v>0,00</v>
      </c>
      <c r="N28" s="364">
        <f>IF(AND(H28="Jahr",AND(K28="Pauschalwerte mit Urlaubsabgeltung")),"0,00",IF(H28="Stunden",($L28*$I28),((($M28/40)*$G28)*$F28)))</f>
        <v>0</v>
      </c>
      <c r="O28" s="339"/>
    </row>
    <row r="29" spans="1:15" s="365" customFormat="1" ht="11.5" x14ac:dyDescent="0.25">
      <c r="A29" s="362"/>
      <c r="B29" s="227">
        <f t="shared" si="0"/>
        <v>15</v>
      </c>
      <c r="C29" s="228"/>
      <c r="D29" s="228"/>
      <c r="E29" s="229"/>
      <c r="F29" s="242"/>
      <c r="G29" s="243"/>
      <c r="H29" s="243"/>
      <c r="I29" s="244"/>
      <c r="J29" s="245"/>
      <c r="K29" s="246"/>
      <c r="L29" s="363" t="str">
        <f>IF(ISBLANK($K29),"0,00",IF(K29="Pauschalwerte ohne Urlaubsabgeltung",IF($H29="Stunden",VLOOKUP($J29,'Grundlagen VKO neu'!$A$12:$B$17,2),IF($H29="Monat",VLOOKUP($J29,'Grundlagen VKO neu'!$A$20:$B$25,2),IF($H29="Jahr",VLOOKUP($J29,'Grundlagen VKO neu'!$A$28:$B$33,2)))),IF($H29="Stunden",VLOOKUP($J29,'Grundlagen VKO neu'!$A$38:$B$43,2),IF($H29="Monat",VLOOKUP($J29,'Grundlagen VKO neu'!$A$46:$B$51,2),"Auswahl nicht möglich"))))</f>
        <v>0,00</v>
      </c>
      <c r="M29" s="363" t="str">
        <f t="shared" si="1"/>
        <v>0,00</v>
      </c>
      <c r="N29" s="364">
        <f t="shared" si="2"/>
        <v>0</v>
      </c>
      <c r="O29" s="339"/>
    </row>
    <row r="30" spans="1:15" s="365" customFormat="1" ht="11.5" x14ac:dyDescent="0.25">
      <c r="A30" s="362"/>
      <c r="B30" s="227">
        <f t="shared" si="0"/>
        <v>16</v>
      </c>
      <c r="C30" s="228"/>
      <c r="D30" s="228"/>
      <c r="E30" s="229"/>
      <c r="F30" s="242"/>
      <c r="G30" s="243"/>
      <c r="H30" s="243"/>
      <c r="I30" s="244"/>
      <c r="J30" s="245"/>
      <c r="K30" s="246"/>
      <c r="L30" s="363" t="str">
        <f>IF(ISBLANK($K30),"0,00",IF(K30="Pauschalwerte ohne Urlaubsabgeltung",IF($H30="Stunden",VLOOKUP($J30,'Grundlagen VKO neu'!$A$12:$B$17,2),IF($H30="Monat",VLOOKUP($J30,'Grundlagen VKO neu'!$A$20:$B$25,2),IF($H30="Jahr",VLOOKUP($J30,'Grundlagen VKO neu'!$A$28:$B$33,2)))),IF($H30="Stunden",VLOOKUP($J30,'Grundlagen VKO neu'!$A$38:$B$43,2),IF($H30="Monat",VLOOKUP($J30,'Grundlagen VKO neu'!$A$46:$B$51,2),"Auswahl nicht möglich"))))</f>
        <v>0,00</v>
      </c>
      <c r="M30" s="363" t="str">
        <f>IF(H30="Stunden",$I30*$L30,$L30)</f>
        <v>0,00</v>
      </c>
      <c r="N30" s="364">
        <f t="shared" si="2"/>
        <v>0</v>
      </c>
      <c r="O30" s="339"/>
    </row>
    <row r="31" spans="1:15" s="365" customFormat="1" ht="11.5" x14ac:dyDescent="0.25">
      <c r="A31" s="362"/>
      <c r="B31" s="227">
        <f t="shared" si="0"/>
        <v>17</v>
      </c>
      <c r="C31" s="228"/>
      <c r="D31" s="228"/>
      <c r="E31" s="229"/>
      <c r="F31" s="242"/>
      <c r="G31" s="243"/>
      <c r="H31" s="243"/>
      <c r="I31" s="244"/>
      <c r="J31" s="245"/>
      <c r="K31" s="246"/>
      <c r="L31" s="363" t="str">
        <f>IF(ISBLANK($K31),"0,00",IF(K31="Pauschalwerte ohne Urlaubsabgeltung",IF($H31="Stunden",VLOOKUP($J31,'Grundlagen VKO neu'!$A$12:$B$17,2),IF($H31="Monat",VLOOKUP($J31,'Grundlagen VKO neu'!$A$20:$B$25,2),IF($H31="Jahr",VLOOKUP($J31,'Grundlagen VKO neu'!$A$28:$B$33,2)))),IF($H31="Stunden",VLOOKUP($J31,'Grundlagen VKO neu'!$A$38:$B$43,2),IF($H31="Monat",VLOOKUP($J31,'Grundlagen VKO neu'!$A$46:$B$51,2),"Auswahl nicht möglich"))))</f>
        <v>0,00</v>
      </c>
      <c r="M31" s="363" t="str">
        <f>IF(H31="Stunden",$I31*$L31,$L31)</f>
        <v>0,00</v>
      </c>
      <c r="N31" s="364">
        <f t="shared" si="2"/>
        <v>0</v>
      </c>
      <c r="O31" s="339"/>
    </row>
    <row r="32" spans="1:15" s="365" customFormat="1" ht="11.5" x14ac:dyDescent="0.25">
      <c r="A32" s="362"/>
      <c r="B32" s="227">
        <f t="shared" si="0"/>
        <v>18</v>
      </c>
      <c r="C32" s="342"/>
      <c r="D32" s="342"/>
      <c r="E32" s="343"/>
      <c r="F32" s="344"/>
      <c r="G32" s="345"/>
      <c r="H32" s="345"/>
      <c r="I32" s="346"/>
      <c r="J32" s="347"/>
      <c r="K32" s="348"/>
      <c r="L32" s="366" t="str">
        <f>IF(ISBLANK($K32),"0,00",IF(K32="Pauschalwerte ohne Urlaubsabgeltung",IF($H32="Stunden",VLOOKUP($J32,'Grundlagen VKO neu'!$A$12:$B$17,2),IF($H32="Monat",VLOOKUP($J32,'Grundlagen VKO neu'!$A$20:$B$25,2),IF($H32="Jahr",VLOOKUP($J32,'Grundlagen VKO neu'!$A$28:$B$33,2)))),IF($H32="Stunden",VLOOKUP($J32,'Grundlagen VKO neu'!$A$38:$B$43,2),IF($H32="Monat",VLOOKUP($J32,'Grundlagen VKO neu'!$A$46:$B$51,2),"Auswahl nicht möglich"))))</f>
        <v>0,00</v>
      </c>
      <c r="M32" s="366" t="str">
        <f>IF(H32="Stunden",$I32*$L32,$L32)</f>
        <v>0,00</v>
      </c>
      <c r="N32" s="367">
        <f t="shared" si="2"/>
        <v>0</v>
      </c>
      <c r="O32" s="349"/>
    </row>
    <row r="33" spans="1:15" s="365" customFormat="1" ht="11.5" x14ac:dyDescent="0.25">
      <c r="A33" s="362"/>
      <c r="B33" s="227">
        <f t="shared" si="0"/>
        <v>19</v>
      </c>
      <c r="C33" s="342"/>
      <c r="D33" s="342"/>
      <c r="E33" s="343"/>
      <c r="F33" s="344"/>
      <c r="G33" s="345"/>
      <c r="H33" s="345"/>
      <c r="I33" s="346"/>
      <c r="J33" s="347"/>
      <c r="K33" s="348"/>
      <c r="L33" s="366" t="str">
        <f>IF(ISBLANK($K33),"0,00",IF(K33="Pauschalwerte ohne Urlaubsabgeltung",IF($H33="Stunden",VLOOKUP($J33,'Grundlagen VKO neu'!$A$12:$B$17,2),IF($H33="Monat",VLOOKUP($J33,'Grundlagen VKO neu'!$A$20:$B$25,2),IF($H33="Jahr",VLOOKUP($J33,'Grundlagen VKO neu'!$A$28:$B$33,2)))),IF($H33="Stunden",VLOOKUP($J33,'Grundlagen VKO neu'!$A$38:$B$43,2),IF($H33="Monat",VLOOKUP($J33,'Grundlagen VKO neu'!$A$46:$B$51,2),"Auswahl nicht möglich"))))</f>
        <v>0,00</v>
      </c>
      <c r="M33" s="366" t="str">
        <f>IF(H33="Stunden",$I33*$L33,$L33)</f>
        <v>0,00</v>
      </c>
      <c r="N33" s="367">
        <f t="shared" si="2"/>
        <v>0</v>
      </c>
      <c r="O33" s="349"/>
    </row>
    <row r="34" spans="1:15" s="365" customFormat="1" ht="11.5" x14ac:dyDescent="0.25">
      <c r="A34" s="362"/>
      <c r="B34" s="227">
        <f t="shared" si="0"/>
        <v>20</v>
      </c>
      <c r="C34" s="342"/>
      <c r="D34" s="342"/>
      <c r="E34" s="343"/>
      <c r="F34" s="344"/>
      <c r="G34" s="345"/>
      <c r="H34" s="345"/>
      <c r="I34" s="346"/>
      <c r="J34" s="347"/>
      <c r="K34" s="348"/>
      <c r="L34" s="366" t="str">
        <f>IF(ISBLANK($K34),"0,00",IF(K34="Pauschalwerte ohne Urlaubsabgeltung",IF($H34="Stunden",VLOOKUP($J34,'Grundlagen VKO neu'!$A$12:$B$17,2),IF($H34="Monat",VLOOKUP($J34,'Grundlagen VKO neu'!$A$20:$B$25,2),IF($H34="Jahr",VLOOKUP($J34,'Grundlagen VKO neu'!$A$28:$B$33,2)))),IF($H34="Stunden",VLOOKUP($J34,'Grundlagen VKO neu'!$A$38:$B$43,2),IF($H34="Monat",VLOOKUP($J34,'Grundlagen VKO neu'!$A$46:$B$51,2),"Auswahl nicht möglich"))))</f>
        <v>0,00</v>
      </c>
      <c r="M34" s="366" t="str">
        <f>IF(H34="Stunden",$I34*$L34,$L34)</f>
        <v>0,00</v>
      </c>
      <c r="N34" s="367">
        <f t="shared" si="2"/>
        <v>0</v>
      </c>
      <c r="O34" s="349"/>
    </row>
    <row r="35" spans="1:15" s="365" customFormat="1" ht="11.5" x14ac:dyDescent="0.25">
      <c r="A35" s="362"/>
      <c r="B35" s="227">
        <f t="shared" si="0"/>
        <v>21</v>
      </c>
      <c r="C35" s="342"/>
      <c r="D35" s="342"/>
      <c r="E35" s="343"/>
      <c r="F35" s="344"/>
      <c r="G35" s="345"/>
      <c r="H35" s="345"/>
      <c r="I35" s="346"/>
      <c r="J35" s="347"/>
      <c r="K35" s="348"/>
      <c r="L35" s="367" t="str">
        <f>IF(ISBLANK($K35),"0,00",IF(K35="Pauschalwerte ohne Urlaubsabgeltung",IF($H35="Stunden",VLOOKUP($J35,'Grundlagen VKO neu'!$A$12:$B$17,2),IF($H35="Monat",VLOOKUP($J35,'Grundlagen VKO neu'!$A$20:$B$25,2),IF($H35="Jahr",VLOOKUP($J35,'Grundlagen VKO neu'!$A$28:$B$33,2)))),IF($H35="Stunden",VLOOKUP($J35,'Grundlagen VKO neu'!$A$38:$B$43,2),IF($H35="Monat",VLOOKUP($J35,'Grundlagen VKO neu'!$A$46:$B$51,2),"Auswahl nicht möglich"))))</f>
        <v>0,00</v>
      </c>
      <c r="M35" s="367" t="str">
        <f t="shared" si="1"/>
        <v>0,00</v>
      </c>
      <c r="N35" s="367">
        <f t="shared" si="2"/>
        <v>0</v>
      </c>
      <c r="O35" s="349"/>
    </row>
    <row r="36" spans="1:15" s="365" customFormat="1" ht="11.5" x14ac:dyDescent="0.25">
      <c r="A36" s="362"/>
      <c r="B36" s="227">
        <f t="shared" si="0"/>
        <v>22</v>
      </c>
      <c r="C36" s="342"/>
      <c r="D36" s="342"/>
      <c r="E36" s="343"/>
      <c r="F36" s="344"/>
      <c r="G36" s="345"/>
      <c r="H36" s="345"/>
      <c r="I36" s="346"/>
      <c r="J36" s="347"/>
      <c r="K36" s="348"/>
      <c r="L36" s="367" t="str">
        <f>IF(ISBLANK($K36),"0,00",IF(K36="Pauschalwerte ohne Urlaubsabgeltung",IF($H36="Stunden",VLOOKUP($J36,'Grundlagen VKO neu'!$A$12:$B$17,2),IF($H36="Monat",VLOOKUP($J36,'Grundlagen VKO neu'!$A$20:$B$25,2),IF($H36="Jahr",VLOOKUP($J36,'Grundlagen VKO neu'!$A$28:$B$33,2)))),IF($H36="Stunden",VLOOKUP($J36,'Grundlagen VKO neu'!$A$38:$B$43,2),IF($H36="Monat",VLOOKUP($J36,'Grundlagen VKO neu'!$A$46:$B$51,2),"Auswahl nicht möglich"))))</f>
        <v>0,00</v>
      </c>
      <c r="M36" s="367" t="str">
        <f t="shared" si="1"/>
        <v>0,00</v>
      </c>
      <c r="N36" s="367">
        <f t="shared" si="2"/>
        <v>0</v>
      </c>
      <c r="O36" s="349"/>
    </row>
    <row r="37" spans="1:15" s="365" customFormat="1" ht="11.5" x14ac:dyDescent="0.25">
      <c r="A37" s="362"/>
      <c r="B37" s="227">
        <f t="shared" si="0"/>
        <v>23</v>
      </c>
      <c r="C37" s="342"/>
      <c r="D37" s="342"/>
      <c r="E37" s="343"/>
      <c r="F37" s="344"/>
      <c r="G37" s="345"/>
      <c r="H37" s="345"/>
      <c r="I37" s="346"/>
      <c r="J37" s="347"/>
      <c r="K37" s="348"/>
      <c r="L37" s="367" t="str">
        <f>IF(ISBLANK($K37),"0,00",IF(K37="Pauschalwerte ohne Urlaubsabgeltung",IF($H37="Stunden",VLOOKUP($J37,'Grundlagen VKO neu'!$A$12:$B$17,2),IF($H37="Monat",VLOOKUP($J37,'Grundlagen VKO neu'!$A$20:$B$25,2),IF($H37="Jahr",VLOOKUP($J37,'Grundlagen VKO neu'!$A$28:$B$33,2)))),IF($H37="Stunden",VLOOKUP($J37,'Grundlagen VKO neu'!$A$38:$B$43,2),IF($H37="Monat",VLOOKUP($J37,'Grundlagen VKO neu'!$A$46:$B$51,2),"Auswahl nicht möglich"))))</f>
        <v>0,00</v>
      </c>
      <c r="M37" s="367" t="str">
        <f t="shared" si="1"/>
        <v>0,00</v>
      </c>
      <c r="N37" s="367">
        <f t="shared" si="2"/>
        <v>0</v>
      </c>
      <c r="O37" s="349"/>
    </row>
    <row r="38" spans="1:15" s="365" customFormat="1" ht="11.5" x14ac:dyDescent="0.25">
      <c r="A38" s="362"/>
      <c r="B38" s="227">
        <f t="shared" si="0"/>
        <v>24</v>
      </c>
      <c r="C38" s="342"/>
      <c r="D38" s="342"/>
      <c r="E38" s="343"/>
      <c r="F38" s="344"/>
      <c r="G38" s="345"/>
      <c r="H38" s="345"/>
      <c r="I38" s="346"/>
      <c r="J38" s="347"/>
      <c r="K38" s="348"/>
      <c r="L38" s="367" t="str">
        <f>IF(ISBLANK($K38),"0,00",IF(K38="Pauschalwerte ohne Urlaubsabgeltung",IF($H38="Stunden",VLOOKUP($J38,'Grundlagen VKO neu'!$A$12:$B$17,2),IF($H38="Monat",VLOOKUP($J38,'Grundlagen VKO neu'!$A$20:$B$25,2),IF($H38="Jahr",VLOOKUP($J38,'Grundlagen VKO neu'!$A$28:$B$33,2)))),IF($H38="Stunden",VLOOKUP($J38,'Grundlagen VKO neu'!$A$38:$B$43,2),IF($H38="Monat",VLOOKUP($J38,'Grundlagen VKO neu'!$A$46:$B$51,2),"Auswahl nicht möglich"))))</f>
        <v>0,00</v>
      </c>
      <c r="M38" s="367" t="str">
        <f t="shared" si="1"/>
        <v>0,00</v>
      </c>
      <c r="N38" s="367">
        <f t="shared" si="2"/>
        <v>0</v>
      </c>
      <c r="O38" s="349"/>
    </row>
    <row r="39" spans="1:15" s="365" customFormat="1" ht="11.5" x14ac:dyDescent="0.25">
      <c r="A39" s="362"/>
      <c r="B39" s="227">
        <f t="shared" si="0"/>
        <v>25</v>
      </c>
      <c r="C39" s="342"/>
      <c r="D39" s="342"/>
      <c r="E39" s="343"/>
      <c r="F39" s="344"/>
      <c r="G39" s="345"/>
      <c r="H39" s="345"/>
      <c r="I39" s="346"/>
      <c r="J39" s="347"/>
      <c r="K39" s="348"/>
      <c r="L39" s="366" t="str">
        <f>IF(ISBLANK($K39),"0,00",IF(K39="Pauschalwerte ohne Urlaubsabgeltung",IF($H39="Stunden",VLOOKUP($J39,'Grundlagen VKO neu'!$A$12:$B$17,2),IF($H39="Monat",VLOOKUP($J39,'Grundlagen VKO neu'!$A$20:$B$25,2),IF($H39="Jahr",VLOOKUP($J39,'Grundlagen VKO neu'!$A$28:$B$33,2)))),IF($H39="Stunden",VLOOKUP($J39,'Grundlagen VKO neu'!$A$38:$B$43,2),IF($H39="Monat",VLOOKUP($J39,'Grundlagen VKO neu'!$A$46:$B$51,2),"Auswahl nicht möglich"))))</f>
        <v>0,00</v>
      </c>
      <c r="M39" s="366" t="str">
        <f t="shared" si="1"/>
        <v>0,00</v>
      </c>
      <c r="N39" s="367">
        <f t="shared" si="2"/>
        <v>0</v>
      </c>
      <c r="O39" s="349"/>
    </row>
    <row r="40" spans="1:15" s="365" customFormat="1" ht="11.5" x14ac:dyDescent="0.25">
      <c r="A40" s="362"/>
      <c r="B40" s="227">
        <f t="shared" si="0"/>
        <v>26</v>
      </c>
      <c r="C40" s="342"/>
      <c r="D40" s="342"/>
      <c r="E40" s="343"/>
      <c r="F40" s="344"/>
      <c r="G40" s="345"/>
      <c r="H40" s="345"/>
      <c r="I40" s="346"/>
      <c r="J40" s="347"/>
      <c r="K40" s="348"/>
      <c r="L40" s="366" t="str">
        <f>IF(ISBLANK($K40),"0,00",IF(K40="Pauschalwerte ohne Urlaubsabgeltung",IF($H40="Stunden",VLOOKUP($J40,'Grundlagen VKO neu'!$A$12:$B$17,2),IF($H40="Monat",VLOOKUP($J40,'Grundlagen VKO neu'!$A$20:$B$25,2),IF($H40="Jahr",VLOOKUP($J40,'Grundlagen VKO neu'!$A$28:$B$33,2)))),IF($H40="Stunden",VLOOKUP($J40,'Grundlagen VKO neu'!$A$38:$B$43,2),IF($H40="Monat",VLOOKUP($J40,'Grundlagen VKO neu'!$A$46:$B$51,2),"Auswahl nicht möglich"))))</f>
        <v>0,00</v>
      </c>
      <c r="M40" s="366" t="str">
        <f t="shared" si="1"/>
        <v>0,00</v>
      </c>
      <c r="N40" s="367">
        <f t="shared" si="2"/>
        <v>0</v>
      </c>
      <c r="O40" s="349"/>
    </row>
    <row r="41" spans="1:15" s="365" customFormat="1" ht="11.5" x14ac:dyDescent="0.25">
      <c r="A41" s="362"/>
      <c r="B41" s="227">
        <f t="shared" si="0"/>
        <v>27</v>
      </c>
      <c r="C41" s="342"/>
      <c r="D41" s="342"/>
      <c r="E41" s="343"/>
      <c r="F41" s="344"/>
      <c r="G41" s="345"/>
      <c r="H41" s="345"/>
      <c r="I41" s="346"/>
      <c r="J41" s="347"/>
      <c r="K41" s="348"/>
      <c r="L41" s="366" t="str">
        <f>IF(ISBLANK($K41),"0,00",IF(K41="Pauschalwerte ohne Urlaubsabgeltung",IF($H41="Stunden",VLOOKUP($J41,'Grundlagen VKO neu'!$A$12:$B$17,2),IF($H41="Monat",VLOOKUP($J41,'Grundlagen VKO neu'!$A$20:$B$25,2),IF($H41="Jahr",VLOOKUP($J41,'Grundlagen VKO neu'!$A$28:$B$33,2)))),IF($H41="Stunden",VLOOKUP($J41,'Grundlagen VKO neu'!$A$38:$B$43,2),IF($H41="Monat",VLOOKUP($J41,'Grundlagen VKO neu'!$A$46:$B$51,2),"Auswahl nicht möglich"))))</f>
        <v>0,00</v>
      </c>
      <c r="M41" s="366" t="str">
        <f>IF(H41="Stunden",$I41*$L41,$L41)</f>
        <v>0,00</v>
      </c>
      <c r="N41" s="367">
        <f>IF(AND(H41="Jahr",AND(K41="Pauschalwerte mit Urlaubsabgeltung")),"0,00",IF(H41="Stunden",($L41*$I41),((($M41/40)*$G41)*$F41)))</f>
        <v>0</v>
      </c>
      <c r="O41" s="349"/>
    </row>
    <row r="42" spans="1:15" s="365" customFormat="1" ht="11.5" x14ac:dyDescent="0.25">
      <c r="A42" s="362"/>
      <c r="B42" s="227">
        <f t="shared" si="0"/>
        <v>28</v>
      </c>
      <c r="C42" s="342"/>
      <c r="D42" s="342"/>
      <c r="E42" s="343"/>
      <c r="F42" s="344"/>
      <c r="G42" s="345"/>
      <c r="H42" s="345"/>
      <c r="I42" s="346"/>
      <c r="J42" s="347"/>
      <c r="K42" s="348"/>
      <c r="L42" s="366" t="str">
        <f>IF(ISBLANK($K42),"0,00",IF(K42="Pauschalwerte ohne Urlaubsabgeltung",IF($H42="Stunden",VLOOKUP($J42,'Grundlagen VKO neu'!$A$12:$B$17,2),IF($H42="Monat",VLOOKUP($J42,'Grundlagen VKO neu'!$A$20:$B$25,2),IF($H42="Jahr",VLOOKUP($J42,'Grundlagen VKO neu'!$A$28:$B$33,2)))),IF($H42="Stunden",VLOOKUP($J42,'Grundlagen VKO neu'!$A$38:$B$43,2),IF($H42="Monat",VLOOKUP($J42,'Grundlagen VKO neu'!$A$46:$B$51,2),"Auswahl nicht möglich"))))</f>
        <v>0,00</v>
      </c>
      <c r="M42" s="366" t="str">
        <f>IF(H42="Stunden",$I42*$L42,$L42)</f>
        <v>0,00</v>
      </c>
      <c r="N42" s="367">
        <f>IF(AND(H42="Jahr",AND(K42="Pauschalwerte mit Urlaubsabgeltung")),"0,00",IF(H42="Stunden",($L42*$I42),((($M42/40)*$G42)*$F42)))</f>
        <v>0</v>
      </c>
      <c r="O42" s="349"/>
    </row>
    <row r="43" spans="1:15" s="365" customFormat="1" ht="11.5" x14ac:dyDescent="0.25">
      <c r="A43" s="362"/>
      <c r="B43" s="227">
        <f t="shared" si="0"/>
        <v>29</v>
      </c>
      <c r="C43" s="342"/>
      <c r="D43" s="342"/>
      <c r="E43" s="343"/>
      <c r="F43" s="344"/>
      <c r="G43" s="345"/>
      <c r="H43" s="345"/>
      <c r="I43" s="346"/>
      <c r="J43" s="347"/>
      <c r="K43" s="348"/>
      <c r="L43" s="366" t="str">
        <f>IF(ISBLANK($K43),"0,00",IF(K43="Pauschalwerte ohne Urlaubsabgeltung",IF($H43="Stunden",VLOOKUP($J43,'Grundlagen VKO neu'!$A$12:$B$17,2),IF($H43="Monat",VLOOKUP($J43,'Grundlagen VKO neu'!$A$20:$B$25,2),IF($H43="Jahr",VLOOKUP($J43,'Grundlagen VKO neu'!$A$28:$B$33,2)))),IF($H43="Stunden",VLOOKUP($J43,'Grundlagen VKO neu'!$A$38:$B$43,2),IF($H43="Monat",VLOOKUP($J43,'Grundlagen VKO neu'!$A$46:$B$51,2),"Auswahl nicht möglich"))))</f>
        <v>0,00</v>
      </c>
      <c r="M43" s="366" t="str">
        <f>IF(H43="Stunden",$I43*$L43,$L43)</f>
        <v>0,00</v>
      </c>
      <c r="N43" s="367">
        <f>IF(AND(H43="Jahr",AND(K43="Pauschalwerte mit Urlaubsabgeltung")),"0,00",IF(H43="Stunden",($L43*$I43),((($M43/40)*$G43)*$F43)))</f>
        <v>0</v>
      </c>
      <c r="O43" s="349"/>
    </row>
    <row r="44" spans="1:15" s="365" customFormat="1" ht="11.5" x14ac:dyDescent="0.25">
      <c r="A44" s="362"/>
      <c r="B44" s="227">
        <f t="shared" si="0"/>
        <v>30</v>
      </c>
      <c r="C44" s="342"/>
      <c r="D44" s="342"/>
      <c r="E44" s="343"/>
      <c r="F44" s="344"/>
      <c r="G44" s="345"/>
      <c r="H44" s="345"/>
      <c r="I44" s="346"/>
      <c r="J44" s="347"/>
      <c r="K44" s="348"/>
      <c r="L44" s="366" t="str">
        <f>IF(ISBLANK($K44),"0,00",IF(K44="Pauschalwerte ohne Urlaubsabgeltung",IF($H44="Stunden",VLOOKUP($J44,'Grundlagen VKO neu'!$A$12:$B$17,2),IF($H44="Monat",VLOOKUP($J44,'Grundlagen VKO neu'!$A$20:$B$25,2),IF($H44="Jahr",VLOOKUP($J44,'Grundlagen VKO neu'!$A$28:$B$33,2)))),IF($H44="Stunden",VLOOKUP($J44,'Grundlagen VKO neu'!$A$38:$B$43,2),IF($H44="Monat",VLOOKUP($J44,'Grundlagen VKO neu'!$A$46:$B$51,2),"Auswahl nicht möglich"))))</f>
        <v>0,00</v>
      </c>
      <c r="M44" s="366" t="str">
        <f>IF(H44="Stunden",$I44*$L44,$L44)</f>
        <v>0,00</v>
      </c>
      <c r="N44" s="367">
        <f>IF(AND(H44="Jahr",AND(K44="Pauschalwerte mit Urlaubsabgeltung")),"0,00",IF(H44="Stunden",($L44*$I44),((($M44/40)*$G44)*$F44)))</f>
        <v>0</v>
      </c>
      <c r="O44" s="349"/>
    </row>
    <row r="45" spans="1:15" s="365" customFormat="1" ht="11.5" x14ac:dyDescent="0.25">
      <c r="A45" s="362"/>
      <c r="B45" s="263">
        <f t="shared" si="0"/>
        <v>31</v>
      </c>
      <c r="C45" s="342"/>
      <c r="D45" s="342"/>
      <c r="E45" s="343"/>
      <c r="F45" s="344"/>
      <c r="G45" s="345"/>
      <c r="H45" s="345"/>
      <c r="I45" s="346"/>
      <c r="J45" s="347"/>
      <c r="K45" s="348"/>
      <c r="L45" s="366" t="str">
        <f>IF(ISBLANK($K45),"0,00",IF(K45="Pauschalwerte ohne Urlaubsabgeltung",IF($H45="Stunden",VLOOKUP($J45,'Grundlagen VKO neu'!$A$12:$B$17,2),IF($H45="Monat",VLOOKUP($J45,'Grundlagen VKO neu'!$A$20:$B$25,2),IF($H45="Jahr",VLOOKUP($J45,'Grundlagen VKO neu'!$A$28:$B$33,2)))),IF($H45="Stunden",VLOOKUP($J45,'Grundlagen VKO neu'!$A$38:$B$43,2),IF($H45="Monat",VLOOKUP($J45,'Grundlagen VKO neu'!$A$46:$B$51,2),"Auswahl nicht möglich"))))</f>
        <v>0,00</v>
      </c>
      <c r="M45" s="366" t="str">
        <f t="shared" si="1"/>
        <v>0,00</v>
      </c>
      <c r="N45" s="367">
        <f t="shared" si="2"/>
        <v>0</v>
      </c>
      <c r="O45" s="349"/>
    </row>
    <row r="46" spans="1:15" s="365" customFormat="1" ht="11.5" x14ac:dyDescent="0.25">
      <c r="A46" s="362"/>
      <c r="B46" s="227">
        <f t="shared" si="0"/>
        <v>32</v>
      </c>
      <c r="C46" s="342"/>
      <c r="D46" s="342"/>
      <c r="E46" s="343"/>
      <c r="F46" s="344"/>
      <c r="G46" s="345"/>
      <c r="H46" s="345"/>
      <c r="I46" s="346"/>
      <c r="J46" s="347"/>
      <c r="K46" s="348"/>
      <c r="L46" s="366" t="str">
        <f>IF(ISBLANK($K46),"0,00",IF(K46="Pauschalwerte ohne Urlaubsabgeltung",IF($H46="Stunden",VLOOKUP($J46,'Grundlagen VKO neu'!$A$12:$B$17,2),IF($H46="Monat",VLOOKUP($J46,'Grundlagen VKO neu'!$A$20:$B$25,2),IF($H46="Jahr",VLOOKUP($J46,'Grundlagen VKO neu'!$A$28:$B$33,2)))),IF($H46="Stunden",VLOOKUP($J46,'Grundlagen VKO neu'!$A$38:$B$43,2),IF($H46="Monat",VLOOKUP($J46,'Grundlagen VKO neu'!$A$46:$B$51,2),"Auswahl nicht möglich"))))</f>
        <v>0,00</v>
      </c>
      <c r="M46" s="366" t="str">
        <f t="shared" ref="M46:M64" si="6">IF(H46="Stunden",$I46*$L46,$L46)</f>
        <v>0,00</v>
      </c>
      <c r="N46" s="367">
        <f t="shared" ref="N46:N64" si="7">IF(AND(H46="Jahr",AND(K46="Pauschalwerte mit Urlaubsabgeltung")),"0,00",IF(H46="Stunden",($L46*$I46),((($M46/40)*$G46)*$F46)))</f>
        <v>0</v>
      </c>
      <c r="O46" s="349"/>
    </row>
    <row r="47" spans="1:15" s="365" customFormat="1" ht="11.5" x14ac:dyDescent="0.25">
      <c r="A47" s="362"/>
      <c r="B47" s="227">
        <f t="shared" si="0"/>
        <v>33</v>
      </c>
      <c r="C47" s="342"/>
      <c r="D47" s="342"/>
      <c r="E47" s="343"/>
      <c r="F47" s="344"/>
      <c r="G47" s="345"/>
      <c r="H47" s="345"/>
      <c r="I47" s="346"/>
      <c r="J47" s="347"/>
      <c r="K47" s="348"/>
      <c r="L47" s="366" t="str">
        <f>IF(ISBLANK($K47),"0,00",IF(K47="Pauschalwerte ohne Urlaubsabgeltung",IF($H47="Stunden",VLOOKUP($J47,'Grundlagen VKO neu'!$A$12:$B$17,2),IF($H47="Monat",VLOOKUP($J47,'Grundlagen VKO neu'!$A$20:$B$25,2),IF($H47="Jahr",VLOOKUP($J47,'Grundlagen VKO neu'!$A$28:$B$33,2)))),IF($H47="Stunden",VLOOKUP($J47,'Grundlagen VKO neu'!$A$38:$B$43,2),IF($H47="Monat",VLOOKUP($J47,'Grundlagen VKO neu'!$A$46:$B$51,2),"Auswahl nicht möglich"))))</f>
        <v>0,00</v>
      </c>
      <c r="M47" s="366" t="str">
        <f t="shared" si="6"/>
        <v>0,00</v>
      </c>
      <c r="N47" s="367">
        <f t="shared" si="7"/>
        <v>0</v>
      </c>
      <c r="O47" s="349"/>
    </row>
    <row r="48" spans="1:15" s="365" customFormat="1" ht="11.5" x14ac:dyDescent="0.25">
      <c r="A48" s="362"/>
      <c r="B48" s="227">
        <f t="shared" si="0"/>
        <v>34</v>
      </c>
      <c r="C48" s="342"/>
      <c r="D48" s="342"/>
      <c r="E48" s="343"/>
      <c r="F48" s="344"/>
      <c r="G48" s="345"/>
      <c r="H48" s="345"/>
      <c r="I48" s="346"/>
      <c r="J48" s="347"/>
      <c r="K48" s="348"/>
      <c r="L48" s="366" t="str">
        <f>IF(ISBLANK($K48),"0,00",IF(K48="Pauschalwerte ohne Urlaubsabgeltung",IF($H48="Stunden",VLOOKUP($J48,'Grundlagen VKO neu'!$A$12:$B$17,2),IF($H48="Monat",VLOOKUP($J48,'Grundlagen VKO neu'!$A$20:$B$25,2),IF($H48="Jahr",VLOOKUP($J48,'Grundlagen VKO neu'!$A$28:$B$33,2)))),IF($H48="Stunden",VLOOKUP($J48,'Grundlagen VKO neu'!$A$38:$B$43,2),IF($H48="Monat",VLOOKUP($J48,'Grundlagen VKO neu'!$A$46:$B$51,2),"Auswahl nicht möglich"))))</f>
        <v>0,00</v>
      </c>
      <c r="M48" s="366" t="str">
        <f t="shared" si="6"/>
        <v>0,00</v>
      </c>
      <c r="N48" s="367">
        <f t="shared" si="7"/>
        <v>0</v>
      </c>
      <c r="O48" s="349"/>
    </row>
    <row r="49" spans="1:15" s="365" customFormat="1" ht="11.5" x14ac:dyDescent="0.25">
      <c r="A49" s="362"/>
      <c r="B49" s="227">
        <f t="shared" si="0"/>
        <v>35</v>
      </c>
      <c r="C49" s="342"/>
      <c r="D49" s="342"/>
      <c r="E49" s="343"/>
      <c r="F49" s="344"/>
      <c r="G49" s="345"/>
      <c r="H49" s="345"/>
      <c r="I49" s="346"/>
      <c r="J49" s="347"/>
      <c r="K49" s="348"/>
      <c r="L49" s="366" t="str">
        <f>IF(ISBLANK($K49),"0,00",IF(K49="Pauschalwerte ohne Urlaubsabgeltung",IF($H49="Stunden",VLOOKUP($J49,'Grundlagen VKO neu'!$A$12:$B$17,2),IF($H49="Monat",VLOOKUP($J49,'Grundlagen VKO neu'!$A$20:$B$25,2),IF($H49="Jahr",VLOOKUP($J49,'Grundlagen VKO neu'!$A$28:$B$33,2)))),IF($H49="Stunden",VLOOKUP($J49,'Grundlagen VKO neu'!$A$38:$B$43,2),IF($H49="Monat",VLOOKUP($J49,'Grundlagen VKO neu'!$A$46:$B$51,2),"Auswahl nicht möglich"))))</f>
        <v>0,00</v>
      </c>
      <c r="M49" s="366" t="str">
        <f t="shared" si="6"/>
        <v>0,00</v>
      </c>
      <c r="N49" s="367">
        <f t="shared" si="7"/>
        <v>0</v>
      </c>
      <c r="O49" s="349"/>
    </row>
    <row r="50" spans="1:15" s="365" customFormat="1" ht="11.5" x14ac:dyDescent="0.25">
      <c r="A50" s="362"/>
      <c r="B50" s="227">
        <f t="shared" si="0"/>
        <v>36</v>
      </c>
      <c r="C50" s="342"/>
      <c r="D50" s="342"/>
      <c r="E50" s="343"/>
      <c r="F50" s="344"/>
      <c r="G50" s="345"/>
      <c r="H50" s="345"/>
      <c r="I50" s="346"/>
      <c r="J50" s="347"/>
      <c r="K50" s="348"/>
      <c r="L50" s="366" t="str">
        <f>IF(ISBLANK($K50),"0,00",IF(K50="Pauschalwerte ohne Urlaubsabgeltung",IF($H50="Stunden",VLOOKUP($J50,'Grundlagen VKO neu'!$A$12:$B$17,2),IF($H50="Monat",VLOOKUP($J50,'Grundlagen VKO neu'!$A$20:$B$25,2),IF($H50="Jahr",VLOOKUP($J50,'Grundlagen VKO neu'!$A$28:$B$33,2)))),IF($H50="Stunden",VLOOKUP($J50,'Grundlagen VKO neu'!$A$38:$B$43,2),IF($H50="Monat",VLOOKUP($J50,'Grundlagen VKO neu'!$A$46:$B$51,2),"Auswahl nicht möglich"))))</f>
        <v>0,00</v>
      </c>
      <c r="M50" s="366" t="str">
        <f t="shared" si="6"/>
        <v>0,00</v>
      </c>
      <c r="N50" s="367">
        <f t="shared" si="7"/>
        <v>0</v>
      </c>
      <c r="O50" s="349"/>
    </row>
    <row r="51" spans="1:15" s="365" customFormat="1" ht="11.5" x14ac:dyDescent="0.25">
      <c r="A51" s="362"/>
      <c r="B51" s="227">
        <f t="shared" si="0"/>
        <v>37</v>
      </c>
      <c r="C51" s="342"/>
      <c r="D51" s="342"/>
      <c r="E51" s="343"/>
      <c r="F51" s="344"/>
      <c r="G51" s="345"/>
      <c r="H51" s="345"/>
      <c r="I51" s="346"/>
      <c r="J51" s="347"/>
      <c r="K51" s="348"/>
      <c r="L51" s="366" t="str">
        <f>IF(ISBLANK($K51),"0,00",IF(K51="Pauschalwerte ohne Urlaubsabgeltung",IF($H51="Stunden",VLOOKUP($J51,'Grundlagen VKO neu'!$A$12:$B$17,2),IF($H51="Monat",VLOOKUP($J51,'Grundlagen VKO neu'!$A$20:$B$25,2),IF($H51="Jahr",VLOOKUP($J51,'Grundlagen VKO neu'!$A$28:$B$33,2)))),IF($H51="Stunden",VLOOKUP($J51,'Grundlagen VKO neu'!$A$38:$B$43,2),IF($H51="Monat",VLOOKUP($J51,'Grundlagen VKO neu'!$A$46:$B$51,2),"Auswahl nicht möglich"))))</f>
        <v>0,00</v>
      </c>
      <c r="M51" s="366" t="str">
        <f t="shared" si="6"/>
        <v>0,00</v>
      </c>
      <c r="N51" s="367">
        <f t="shared" si="7"/>
        <v>0</v>
      </c>
      <c r="O51" s="349"/>
    </row>
    <row r="52" spans="1:15" s="365" customFormat="1" ht="11.5" x14ac:dyDescent="0.25">
      <c r="A52" s="362"/>
      <c r="B52" s="227">
        <f>ROW()-14</f>
        <v>38</v>
      </c>
      <c r="C52" s="342"/>
      <c r="D52" s="342"/>
      <c r="E52" s="343"/>
      <c r="F52" s="344"/>
      <c r="G52" s="345"/>
      <c r="H52" s="345"/>
      <c r="I52" s="346"/>
      <c r="J52" s="347"/>
      <c r="K52" s="348"/>
      <c r="L52" s="366" t="str">
        <f>IF(ISBLANK($K52),"0,00",IF(K52="Pauschalwerte ohne Urlaubsabgeltung",IF($H52="Stunden",VLOOKUP($J52,'Grundlagen VKO neu'!$A$12:$B$17,2),IF($H52="Monat",VLOOKUP($J52,'Grundlagen VKO neu'!$A$20:$B$25,2),IF($H52="Jahr",VLOOKUP($J52,'Grundlagen VKO neu'!$A$28:$B$33,2)))),IF($H52="Stunden",VLOOKUP($J52,'Grundlagen VKO neu'!$A$38:$B$43,2),IF($H52="Monat",VLOOKUP($J52,'Grundlagen VKO neu'!$A$46:$B$51,2),"Auswahl nicht möglich"))))</f>
        <v>0,00</v>
      </c>
      <c r="M52" s="366" t="str">
        <f>IF(H52="Stunden",$I52*$L52,$L52)</f>
        <v>0,00</v>
      </c>
      <c r="N52" s="367">
        <f>IF(AND(H52="Jahr",AND(K52="Pauschalwerte mit Urlaubsabgeltung")),"0,00",IF(H52="Stunden",($L52*$I52),((($M52/40)*$G52)*$F52)))</f>
        <v>0</v>
      </c>
      <c r="O52" s="349"/>
    </row>
    <row r="53" spans="1:15" s="365" customFormat="1" ht="11.5" x14ac:dyDescent="0.25">
      <c r="A53" s="362"/>
      <c r="B53" s="227">
        <f>ROW()-14</f>
        <v>39</v>
      </c>
      <c r="C53" s="342"/>
      <c r="D53" s="342"/>
      <c r="E53" s="343"/>
      <c r="F53" s="344"/>
      <c r="G53" s="345"/>
      <c r="H53" s="345"/>
      <c r="I53" s="346"/>
      <c r="J53" s="347"/>
      <c r="K53" s="348"/>
      <c r="L53" s="366" t="str">
        <f>IF(ISBLANK($K53),"0,00",IF(K53="Pauschalwerte ohne Urlaubsabgeltung",IF($H53="Stunden",VLOOKUP($J53,'Grundlagen VKO neu'!$A$12:$B$17,2),IF($H53="Monat",VLOOKUP($J53,'Grundlagen VKO neu'!$A$20:$B$25,2),IF($H53="Jahr",VLOOKUP($J53,'Grundlagen VKO neu'!$A$28:$B$33,2)))),IF($H53="Stunden",VLOOKUP($J53,'Grundlagen VKO neu'!$A$38:$B$43,2),IF($H53="Monat",VLOOKUP($J53,'Grundlagen VKO neu'!$A$46:$B$51,2),"Auswahl nicht möglich"))))</f>
        <v>0,00</v>
      </c>
      <c r="M53" s="366" t="str">
        <f>IF(H53="Stunden",$I53*$L53,$L53)</f>
        <v>0,00</v>
      </c>
      <c r="N53" s="367">
        <f>IF(AND(H53="Jahr",AND(K53="Pauschalwerte mit Urlaubsabgeltung")),"0,00",IF(H53="Stunden",($L53*$I53),((($M53/40)*$G53)*$F53)))</f>
        <v>0</v>
      </c>
      <c r="O53" s="349"/>
    </row>
    <row r="54" spans="1:15" s="365" customFormat="1" ht="11.5" x14ac:dyDescent="0.25">
      <c r="A54" s="362"/>
      <c r="B54" s="227">
        <f>ROW()-14</f>
        <v>40</v>
      </c>
      <c r="C54" s="342"/>
      <c r="D54" s="342"/>
      <c r="E54" s="343"/>
      <c r="F54" s="344"/>
      <c r="G54" s="345"/>
      <c r="H54" s="345"/>
      <c r="I54" s="346"/>
      <c r="J54" s="347"/>
      <c r="K54" s="348"/>
      <c r="L54" s="366" t="str">
        <f>IF(ISBLANK($K54),"0,00",IF(K54="Pauschalwerte ohne Urlaubsabgeltung",IF($H54="Stunden",VLOOKUP($J54,'Grundlagen VKO neu'!$A$12:$B$17,2),IF($H54="Monat",VLOOKUP($J54,'Grundlagen VKO neu'!$A$20:$B$25,2),IF($H54="Jahr",VLOOKUP($J54,'Grundlagen VKO neu'!$A$28:$B$33,2)))),IF($H54="Stunden",VLOOKUP($J54,'Grundlagen VKO neu'!$A$38:$B$43,2),IF($H54="Monat",VLOOKUP($J54,'Grundlagen VKO neu'!$A$46:$B$51,2),"Auswahl nicht möglich"))))</f>
        <v>0,00</v>
      </c>
      <c r="M54" s="366" t="str">
        <f>IF(H54="Stunden",$I54*$L54,$L54)</f>
        <v>0,00</v>
      </c>
      <c r="N54" s="367">
        <f>IF(AND(H54="Jahr",AND(K54="Pauschalwerte mit Urlaubsabgeltung")),"0,00",IF(H54="Stunden",($L54*$I54),((($M54/40)*$G54)*$F54)))</f>
        <v>0</v>
      </c>
      <c r="O54" s="349"/>
    </row>
    <row r="55" spans="1:15" s="365" customFormat="1" ht="11.5" x14ac:dyDescent="0.25">
      <c r="A55" s="362"/>
      <c r="B55" s="227">
        <f>ROW()-14</f>
        <v>41</v>
      </c>
      <c r="C55" s="342"/>
      <c r="D55" s="342"/>
      <c r="E55" s="343"/>
      <c r="F55" s="344"/>
      <c r="G55" s="345"/>
      <c r="H55" s="345"/>
      <c r="I55" s="346"/>
      <c r="J55" s="347"/>
      <c r="K55" s="348"/>
      <c r="L55" s="366" t="str">
        <f>IF(ISBLANK($K55),"0,00",IF(K55="Pauschalwerte ohne Urlaubsabgeltung",IF($H55="Stunden",VLOOKUP($J55,'Grundlagen VKO neu'!$A$12:$B$17,2),IF($H55="Monat",VLOOKUP($J55,'Grundlagen VKO neu'!$A$20:$B$25,2),IF($H55="Jahr",VLOOKUP($J55,'Grundlagen VKO neu'!$A$28:$B$33,2)))),IF($H55="Stunden",VLOOKUP($J55,'Grundlagen VKO neu'!$A$38:$B$43,2),IF($H55="Monat",VLOOKUP($J55,'Grundlagen VKO neu'!$A$46:$B$51,2),"Auswahl nicht möglich"))))</f>
        <v>0,00</v>
      </c>
      <c r="M55" s="366" t="str">
        <f>IF(H55="Stunden",$I55*$L55,$L55)</f>
        <v>0,00</v>
      </c>
      <c r="N55" s="367">
        <f>IF(AND(H55="Jahr",AND(K55="Pauschalwerte mit Urlaubsabgeltung")),"0,00",IF(H55="Stunden",($L55*$I55),((($M55/40)*$G55)*$F55)))</f>
        <v>0</v>
      </c>
      <c r="O55" s="349"/>
    </row>
    <row r="56" spans="1:15" s="365" customFormat="1" ht="11.5" x14ac:dyDescent="0.25">
      <c r="A56" s="362"/>
      <c r="B56" s="227">
        <f>ROW()-14</f>
        <v>42</v>
      </c>
      <c r="C56" s="342"/>
      <c r="D56" s="342"/>
      <c r="E56" s="343"/>
      <c r="F56" s="344"/>
      <c r="G56" s="345"/>
      <c r="H56" s="345"/>
      <c r="I56" s="346"/>
      <c r="J56" s="347"/>
      <c r="K56" s="348"/>
      <c r="L56" s="366" t="str">
        <f>IF(ISBLANK($K56),"0,00",IF(K56="Pauschalwerte ohne Urlaubsabgeltung",IF($H56="Stunden",VLOOKUP($J56,'Grundlagen VKO neu'!$A$12:$B$17,2),IF($H56="Monat",VLOOKUP($J56,'Grundlagen VKO neu'!$A$20:$B$25,2),IF($H56="Jahr",VLOOKUP($J56,'Grundlagen VKO neu'!$A$28:$B$33,2)))),IF($H56="Stunden",VLOOKUP($J56,'Grundlagen VKO neu'!$A$38:$B$43,2),IF($H56="Monat",VLOOKUP($J56,'Grundlagen VKO neu'!$A$46:$B$51,2),"Auswahl nicht möglich"))))</f>
        <v>0,00</v>
      </c>
      <c r="M56" s="366" t="str">
        <f>IF(H56="Stunden",$I56*$L56,$L56)</f>
        <v>0,00</v>
      </c>
      <c r="N56" s="367">
        <f>IF(AND(H56="Jahr",AND(K56="Pauschalwerte mit Urlaubsabgeltung")),"0,00",IF(H56="Stunden",($L56*$I56),((($M56/40)*$G56)*$F56)))</f>
        <v>0</v>
      </c>
      <c r="O56" s="349"/>
    </row>
    <row r="57" spans="1:15" s="365" customFormat="1" ht="11.5" x14ac:dyDescent="0.25">
      <c r="A57" s="362"/>
      <c r="B57" s="227">
        <f>ROW()-14</f>
        <v>43</v>
      </c>
      <c r="C57" s="342"/>
      <c r="D57" s="342"/>
      <c r="E57" s="343"/>
      <c r="F57" s="344"/>
      <c r="G57" s="345"/>
      <c r="H57" s="345"/>
      <c r="I57" s="346"/>
      <c r="J57" s="347"/>
      <c r="K57" s="348"/>
      <c r="L57" s="366" t="str">
        <f>IF(ISBLANK($K57),"0,00",IF(K57="Pauschalwerte ohne Urlaubsabgeltung",IF($H57="Stunden",VLOOKUP($J57,'Grundlagen VKO neu'!$A$12:$B$17,2),IF($H57="Monat",VLOOKUP($J57,'Grundlagen VKO neu'!$A$20:$B$25,2),IF($H57="Jahr",VLOOKUP($J57,'Grundlagen VKO neu'!$A$28:$B$33,2)))),IF($H57="Stunden",VLOOKUP($J57,'Grundlagen VKO neu'!$A$38:$B$43,2),IF($H57="Monat",VLOOKUP($J57,'Grundlagen VKO neu'!$A$46:$B$51,2),"Auswahl nicht möglich"))))</f>
        <v>0,00</v>
      </c>
      <c r="M57" s="366" t="str">
        <f>IF(H57="Stunden",$I57*$L57,$L57)</f>
        <v>0,00</v>
      </c>
      <c r="N57" s="367">
        <f>IF(AND(H57="Jahr",AND(K57="Pauschalwerte mit Urlaubsabgeltung")),"0,00",IF(H57="Stunden",($L57*$I57),((($M57/40)*$G57)*$F57)))</f>
        <v>0</v>
      </c>
      <c r="O57" s="349"/>
    </row>
    <row r="58" spans="1:15" s="365" customFormat="1" ht="11.5" x14ac:dyDescent="0.25">
      <c r="A58" s="362"/>
      <c r="B58" s="227">
        <f>ROW()-14</f>
        <v>44</v>
      </c>
      <c r="C58" s="342"/>
      <c r="D58" s="342"/>
      <c r="E58" s="343"/>
      <c r="F58" s="344"/>
      <c r="G58" s="345"/>
      <c r="H58" s="345"/>
      <c r="I58" s="346"/>
      <c r="J58" s="347"/>
      <c r="K58" s="348"/>
      <c r="L58" s="366" t="str">
        <f>IF(ISBLANK($K58),"0,00",IF(K58="Pauschalwerte ohne Urlaubsabgeltung",IF($H58="Stunden",VLOOKUP($J58,'Grundlagen VKO neu'!$A$12:$B$17,2),IF($H58="Monat",VLOOKUP($J58,'Grundlagen VKO neu'!$A$20:$B$25,2),IF($H58="Jahr",VLOOKUP($J58,'Grundlagen VKO neu'!$A$28:$B$33,2)))),IF($H58="Stunden",VLOOKUP($J58,'Grundlagen VKO neu'!$A$38:$B$43,2),IF($H58="Monat",VLOOKUP($J58,'Grundlagen VKO neu'!$A$46:$B$51,2),"Auswahl nicht möglich"))))</f>
        <v>0,00</v>
      </c>
      <c r="M58" s="366" t="str">
        <f>IF(H58="Stunden",$I58*$L58,$L58)</f>
        <v>0,00</v>
      </c>
      <c r="N58" s="367">
        <f>IF(AND(H58="Jahr",AND(K58="Pauschalwerte mit Urlaubsabgeltung")),"0,00",IF(H58="Stunden",($L58*$I58),((($M58/40)*$G58)*$F58)))</f>
        <v>0</v>
      </c>
      <c r="O58" s="349"/>
    </row>
    <row r="59" spans="1:15" s="365" customFormat="1" ht="11.5" x14ac:dyDescent="0.25">
      <c r="A59" s="362"/>
      <c r="B59" s="227">
        <f>ROW()-14</f>
        <v>45</v>
      </c>
      <c r="C59" s="342"/>
      <c r="D59" s="342"/>
      <c r="E59" s="343"/>
      <c r="F59" s="344"/>
      <c r="G59" s="345"/>
      <c r="H59" s="345"/>
      <c r="I59" s="346"/>
      <c r="J59" s="347"/>
      <c r="K59" s="348"/>
      <c r="L59" s="366" t="str">
        <f>IF(ISBLANK($K59),"0,00",IF(K59="Pauschalwerte ohne Urlaubsabgeltung",IF($H59="Stunden",VLOOKUP($J59,'Grundlagen VKO neu'!$A$12:$B$17,2),IF($H59="Monat",VLOOKUP($J59,'Grundlagen VKO neu'!$A$20:$B$25,2),IF($H59="Jahr",VLOOKUP($J59,'Grundlagen VKO neu'!$A$28:$B$33,2)))),IF($H59="Stunden",VLOOKUP($J59,'Grundlagen VKO neu'!$A$38:$B$43,2),IF($H59="Monat",VLOOKUP($J59,'Grundlagen VKO neu'!$A$46:$B$51,2),"Auswahl nicht möglich"))))</f>
        <v>0,00</v>
      </c>
      <c r="M59" s="366" t="str">
        <f>IF(H59="Stunden",$I59*$L59,$L59)</f>
        <v>0,00</v>
      </c>
      <c r="N59" s="367">
        <f>IF(AND(H59="Jahr",AND(K59="Pauschalwerte mit Urlaubsabgeltung")),"0,00",IF(H59="Stunden",($L59*$I59),((($M59/40)*$G59)*$F59)))</f>
        <v>0</v>
      </c>
      <c r="O59" s="349"/>
    </row>
    <row r="60" spans="1:15" s="365" customFormat="1" ht="11.5" x14ac:dyDescent="0.25">
      <c r="A60" s="362"/>
      <c r="B60" s="227">
        <f>ROW()-14</f>
        <v>46</v>
      </c>
      <c r="C60" s="342"/>
      <c r="D60" s="342"/>
      <c r="E60" s="343"/>
      <c r="F60" s="344"/>
      <c r="G60" s="345"/>
      <c r="H60" s="345"/>
      <c r="I60" s="346"/>
      <c r="J60" s="347"/>
      <c r="K60" s="348"/>
      <c r="L60" s="366" t="str">
        <f>IF(ISBLANK($K60),"0,00",IF(K60="Pauschalwerte ohne Urlaubsabgeltung",IF($H60="Stunden",VLOOKUP($J60,'Grundlagen VKO neu'!$A$12:$B$17,2),IF($H60="Monat",VLOOKUP($J60,'Grundlagen VKO neu'!$A$20:$B$25,2),IF($H60="Jahr",VLOOKUP($J60,'Grundlagen VKO neu'!$A$28:$B$33,2)))),IF($H60="Stunden",VLOOKUP($J60,'Grundlagen VKO neu'!$A$38:$B$43,2),IF($H60="Monat",VLOOKUP($J60,'Grundlagen VKO neu'!$A$46:$B$51,2),"Auswahl nicht möglich"))))</f>
        <v>0,00</v>
      </c>
      <c r="M60" s="366" t="str">
        <f>IF(H60="Stunden",$I60*$L60,$L60)</f>
        <v>0,00</v>
      </c>
      <c r="N60" s="367">
        <f>IF(AND(H60="Jahr",AND(K60="Pauschalwerte mit Urlaubsabgeltung")),"0,00",IF(H60="Stunden",($L60*$I60),((($M60/40)*$G60)*$F60)))</f>
        <v>0</v>
      </c>
      <c r="O60" s="349"/>
    </row>
    <row r="61" spans="1:15" s="365" customFormat="1" ht="11.5" x14ac:dyDescent="0.25">
      <c r="A61" s="362"/>
      <c r="B61" s="227">
        <f>ROW()-14</f>
        <v>47</v>
      </c>
      <c r="C61" s="342"/>
      <c r="D61" s="342"/>
      <c r="E61" s="343"/>
      <c r="F61" s="344"/>
      <c r="G61" s="345"/>
      <c r="H61" s="345"/>
      <c r="I61" s="346"/>
      <c r="J61" s="347"/>
      <c r="K61" s="348"/>
      <c r="L61" s="366" t="str">
        <f>IF(ISBLANK($K61),"0,00",IF(K61="Pauschalwerte ohne Urlaubsabgeltung",IF($H61="Stunden",VLOOKUP($J61,'Grundlagen VKO neu'!$A$12:$B$17,2),IF($H61="Monat",VLOOKUP($J61,'Grundlagen VKO neu'!$A$20:$B$25,2),IF($H61="Jahr",VLOOKUP($J61,'Grundlagen VKO neu'!$A$28:$B$33,2)))),IF($H61="Stunden",VLOOKUP($J61,'Grundlagen VKO neu'!$A$38:$B$43,2),IF($H61="Monat",VLOOKUP($J61,'Grundlagen VKO neu'!$A$46:$B$51,2),"Auswahl nicht möglich"))))</f>
        <v>0,00</v>
      </c>
      <c r="M61" s="366" t="str">
        <f>IF(H61="Stunden",$I61*$L61,$L61)</f>
        <v>0,00</v>
      </c>
      <c r="N61" s="367">
        <f>IF(AND(H61="Jahr",AND(K61="Pauschalwerte mit Urlaubsabgeltung")),"0,00",IF(H61="Stunden",($L61*$I61),((($M61/40)*$G61)*$F61)))</f>
        <v>0</v>
      </c>
      <c r="O61" s="349"/>
    </row>
    <row r="62" spans="1:15" s="365" customFormat="1" ht="11.5" x14ac:dyDescent="0.25">
      <c r="A62" s="362"/>
      <c r="B62" s="227">
        <f>ROW()-14</f>
        <v>48</v>
      </c>
      <c r="C62" s="342"/>
      <c r="D62" s="342"/>
      <c r="E62" s="343"/>
      <c r="F62" s="344"/>
      <c r="G62" s="345"/>
      <c r="H62" s="345"/>
      <c r="I62" s="346"/>
      <c r="J62" s="347"/>
      <c r="K62" s="348"/>
      <c r="L62" s="366" t="str">
        <f>IF(ISBLANK($K62),"0,00",IF(K62="Pauschalwerte ohne Urlaubsabgeltung",IF($H62="Stunden",VLOOKUP($J62,'Grundlagen VKO neu'!$A$12:$B$17,2),IF($H62="Monat",VLOOKUP($J62,'Grundlagen VKO neu'!$A$20:$B$25,2),IF($H62="Jahr",VLOOKUP($J62,'Grundlagen VKO neu'!$A$28:$B$33,2)))),IF($H62="Stunden",VLOOKUP($J62,'Grundlagen VKO neu'!$A$38:$B$43,2),IF($H62="Monat",VLOOKUP($J62,'Grundlagen VKO neu'!$A$46:$B$51,2),"Auswahl nicht möglich"))))</f>
        <v>0,00</v>
      </c>
      <c r="M62" s="366" t="str">
        <f>IF(H62="Stunden",$I62*$L62,$L62)</f>
        <v>0,00</v>
      </c>
      <c r="N62" s="367">
        <f>IF(AND(H62="Jahr",AND(K62="Pauschalwerte mit Urlaubsabgeltung")),"0,00",IF(H62="Stunden",($L62*$I62),((($M62/40)*$G62)*$F62)))</f>
        <v>0</v>
      </c>
      <c r="O62" s="349"/>
    </row>
    <row r="63" spans="1:15" s="371" customFormat="1" x14ac:dyDescent="0.35">
      <c r="A63" s="368"/>
      <c r="B63" s="333">
        <f t="shared" si="0"/>
        <v>49</v>
      </c>
      <c r="C63" s="350"/>
      <c r="D63" s="350"/>
      <c r="E63" s="351"/>
      <c r="F63" s="352"/>
      <c r="G63" s="353"/>
      <c r="H63" s="353"/>
      <c r="I63" s="354"/>
      <c r="J63" s="355"/>
      <c r="K63" s="356"/>
      <c r="L63" s="369" t="str">
        <f>IF(ISBLANK($K63),"0,00",IF(K63="Pauschalwerte ohne Urlaubsabgeltung",IF($H63="Stunden",VLOOKUP($J63,'Grundlagen VKO neu'!$A$12:$B$17,2),IF($H63="Monat",VLOOKUP($J63,'Grundlagen VKO neu'!$A$20:$B$25,2),IF($H63="Jahr",VLOOKUP($J63,'Grundlagen VKO neu'!$A$28:$B$33,2)))),IF($H63="Stunden",VLOOKUP($J63,'Grundlagen VKO neu'!$A$38:$B$43,2),IF($H63="Monat",VLOOKUP($J63,'Grundlagen VKO neu'!$A$46:$B$51,2),"Auswahl nicht möglich"))))</f>
        <v>0,00</v>
      </c>
      <c r="M63" s="369" t="str">
        <f>IF(H63="Stunden",$I63*$L63,$L63)</f>
        <v>0,00</v>
      </c>
      <c r="N63" s="370">
        <f>IF(AND(H63="Jahr",AND(K63="Pauschalwerte mit Urlaubsabgeltung")),"0,00",IF(H63="Stunden",($L63*$I63),((($M63/40)*$G63)*$F63)))</f>
        <v>0</v>
      </c>
      <c r="O63" s="357"/>
    </row>
    <row r="64" spans="1:15" s="371" customFormat="1" x14ac:dyDescent="0.35">
      <c r="A64" s="368"/>
      <c r="B64" s="341">
        <f t="shared" si="0"/>
        <v>50</v>
      </c>
      <c r="C64" s="350"/>
      <c r="D64" s="350"/>
      <c r="E64" s="351"/>
      <c r="F64" s="352"/>
      <c r="G64" s="353"/>
      <c r="H64" s="353"/>
      <c r="I64" s="354"/>
      <c r="J64" s="355"/>
      <c r="K64" s="356"/>
      <c r="L64" s="369" t="str">
        <f>IF(ISBLANK($K64),"0,00",IF(K64="Pauschalwerte ohne Urlaubsabgeltung",IF($H64="Stunden",VLOOKUP($J64,'Grundlagen VKO neu'!$A$12:$B$17,2),IF($H64="Monat",VLOOKUP($J64,'Grundlagen VKO neu'!$A$20:$B$25,2),IF($H64="Jahr",VLOOKUP($J64,'Grundlagen VKO neu'!$A$28:$B$33,2)))),IF($H64="Stunden",VLOOKUP($J64,'Grundlagen VKO neu'!$A$38:$B$43,2),IF($H64="Monat",VLOOKUP($J64,'Grundlagen VKO neu'!$A$46:$B$51,2),"Auswahl nicht möglich"))))</f>
        <v>0,00</v>
      </c>
      <c r="M64" s="369" t="str">
        <f t="shared" si="6"/>
        <v>0,00</v>
      </c>
      <c r="N64" s="370">
        <f t="shared" si="7"/>
        <v>0</v>
      </c>
      <c r="O64" s="357"/>
    </row>
    <row r="65" spans="1:15" x14ac:dyDescent="0.35">
      <c r="A65" s="340"/>
      <c r="B65" s="75"/>
      <c r="L65" s="96" t="s">
        <v>71</v>
      </c>
      <c r="M65" s="332">
        <f>SUM(M15:M64)</f>
        <v>0</v>
      </c>
      <c r="N65" s="358">
        <f>SUM(N15:N64)</f>
        <v>0</v>
      </c>
      <c r="O65" s="75"/>
    </row>
    <row r="66" spans="1:15" x14ac:dyDescent="0.35">
      <c r="A66" s="361" t="s">
        <v>310</v>
      </c>
    </row>
  </sheetData>
  <sheetProtection algorithmName="SHA-512" hashValue="QJ5jaOszD6VOIJI8ecW3vGvc4d46H5++GdI8xGfhWDnHUyGWWIHyy2RPPPabtWlA/icm1TMbGROV+gM/eBS9Zg==" saltValue="7+xbX8zCi55payOV4eQvaw==" spinCount="100000" sheet="1" formatCells="0" formatColumns="0" formatRows="0" insertRows="0" deleteRows="0" sort="0"/>
  <mergeCells count="7">
    <mergeCell ref="B8:E8"/>
    <mergeCell ref="F8:L8"/>
    <mergeCell ref="B3:O3"/>
    <mergeCell ref="B6:E6"/>
    <mergeCell ref="F6:L6"/>
    <mergeCell ref="B7:E7"/>
    <mergeCell ref="F7:L7"/>
  </mergeCells>
  <phoneticPr fontId="44" type="noConversion"/>
  <conditionalFormatting sqref="K15:K64">
    <cfRule type="containsText" dxfId="2" priority="1" operator="containsText" text="Pauschalwerte mit Urlaubsabgeltung">
      <formula>NOT(ISERROR(SEARCH("Pauschalwerte mit Urlaubsabgeltung",K15)))</formula>
    </cfRule>
  </conditionalFormatting>
  <pageMargins left="0.70866141732283472" right="0.70866141732283472" top="0.78740157480314965" bottom="0.78740157480314965" header="0.31496062992125984" footer="0.31496062992125984"/>
  <pageSetup paperSize="9" scale="55" orientation="landscape" r:id="rId1"/>
  <headerFooter>
    <oddFooter>&amp;LRegio Aktiv Kompetenzagenturen&amp;Czahlenmäßiger Nachweis&amp;RStand 24.07.2026</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1000000}">
          <x14:formula1>
            <xm:f>'Grundlagen VKO neu'!$A$4:$A$5</xm:f>
          </x14:formula1>
          <xm:sqref>K15:K64</xm:sqref>
        </x14:dataValidation>
        <x14:dataValidation type="list" allowBlank="1" showInputMessage="1" showErrorMessage="1" xr:uid="{00000000-0002-0000-0400-000002000000}">
          <x14:formula1>
            <xm:f>'Grundlagen VKO neu'!$A$12:$A$16</xm:f>
          </x14:formula1>
          <xm:sqref>J15:J64</xm:sqref>
        </x14:dataValidation>
        <x14:dataValidation type="list" allowBlank="1" showInputMessage="1" showErrorMessage="1" xr:uid="{00000000-0002-0000-0400-000003000000}">
          <x14:formula1>
            <xm:f>'Grundlagen VKO neu'!$J$11:$J$13</xm:f>
          </x14:formula1>
          <xm:sqref>H15:H64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9"/>
  <dimension ref="A1:T46"/>
  <sheetViews>
    <sheetView showGridLines="0" topLeftCell="K1" zoomScaleNormal="100" workbookViewId="0">
      <selection activeCell="R17" sqref="R17"/>
    </sheetView>
  </sheetViews>
  <sheetFormatPr baseColWidth="10" defaultColWidth="11.453125" defaultRowHeight="14.5" x14ac:dyDescent="0.35"/>
  <cols>
    <col min="1" max="1" width="6" style="76" customWidth="1"/>
    <col min="2" max="2" width="7.54296875" style="76" customWidth="1"/>
    <col min="3" max="3" width="14.81640625" style="76" customWidth="1"/>
    <col min="4" max="4" width="13.81640625" style="76" customWidth="1"/>
    <col min="5" max="5" width="18.7265625" style="76" customWidth="1"/>
    <col min="6" max="6" width="9.453125" style="76" customWidth="1"/>
    <col min="7" max="7" width="17.26953125" style="76" customWidth="1"/>
    <col min="8" max="8" width="12.54296875" style="76" customWidth="1"/>
    <col min="9" max="9" width="13.54296875" style="76" customWidth="1"/>
    <col min="10" max="10" width="8.81640625" style="76" customWidth="1"/>
    <col min="11" max="11" width="18.453125" style="76" customWidth="1"/>
    <col min="12" max="12" width="13.26953125" style="76" customWidth="1"/>
    <col min="13" max="13" width="18.453125" style="76" hidden="1" customWidth="1"/>
    <col min="14" max="14" width="15.26953125" style="76" customWidth="1"/>
    <col min="15" max="15" width="15.1796875" style="76" customWidth="1"/>
    <col min="16" max="16" width="31.81640625" style="76" customWidth="1"/>
    <col min="17" max="17" width="50.54296875" style="76" customWidth="1"/>
    <col min="18" max="18" width="30.26953125" style="72" bestFit="1" customWidth="1"/>
    <col min="19" max="19" width="77.54296875" style="72" customWidth="1"/>
    <col min="20" max="20" width="17.26953125" style="76" customWidth="1"/>
    <col min="21" max="16384" width="11.453125" style="76"/>
  </cols>
  <sheetData>
    <row r="1" spans="1:20" s="72" customFormat="1" ht="14" x14ac:dyDescent="0.3">
      <c r="T1" s="65"/>
    </row>
    <row r="2" spans="1:20" s="72" customFormat="1" ht="14" x14ac:dyDescent="0.3">
      <c r="T2" s="65"/>
    </row>
    <row r="3" spans="1:20" s="55" customFormat="1" ht="14" x14ac:dyDescent="0.3">
      <c r="B3" s="387" t="str">
        <f>"zahlenmäßiger Nachweis - Anlage zum Auszahlungsantrag" &amp; " " &amp; 'Gesamtübersicht je AZ'!$C$3</f>
        <v xml:space="preserve">zahlenmäßiger Nachweis - Anlage zum Auszahlungsantrag </v>
      </c>
      <c r="C3" s="388"/>
      <c r="D3" s="388"/>
      <c r="E3" s="388"/>
      <c r="F3" s="388"/>
      <c r="G3" s="388"/>
      <c r="H3" s="388"/>
      <c r="I3" s="388"/>
      <c r="J3" s="388"/>
      <c r="K3" s="388"/>
      <c r="L3" s="388"/>
      <c r="M3" s="388"/>
      <c r="N3" s="388"/>
      <c r="O3" s="388"/>
      <c r="P3" s="388"/>
      <c r="Q3" s="389"/>
      <c r="T3" s="57"/>
    </row>
    <row r="4" spans="1:20" s="57" customFormat="1" ht="14" x14ac:dyDescent="0.3">
      <c r="C4" s="56"/>
      <c r="D4" s="56"/>
      <c r="E4" s="56"/>
      <c r="F4" s="56"/>
      <c r="G4" s="56"/>
      <c r="H4" s="56"/>
      <c r="I4" s="56"/>
      <c r="J4" s="56"/>
      <c r="K4" s="56"/>
      <c r="L4" s="56"/>
      <c r="M4" s="56"/>
      <c r="N4" s="56"/>
      <c r="O4" s="56"/>
      <c r="P4" s="56"/>
      <c r="Q4" s="56"/>
    </row>
    <row r="5" spans="1:20" s="55" customFormat="1" ht="14" x14ac:dyDescent="0.3">
      <c r="C5" s="58"/>
      <c r="D5" s="59"/>
      <c r="E5" s="59"/>
      <c r="F5" s="59"/>
      <c r="G5" s="59"/>
      <c r="H5" s="59"/>
      <c r="I5" s="59"/>
      <c r="J5" s="60"/>
      <c r="K5" s="60"/>
      <c r="L5" s="61"/>
      <c r="Q5" s="62" t="s">
        <v>26</v>
      </c>
      <c r="T5" s="57"/>
    </row>
    <row r="6" spans="1:20" s="55" customFormat="1" ht="14" x14ac:dyDescent="0.3">
      <c r="B6" s="390" t="s">
        <v>8</v>
      </c>
      <c r="C6" s="390"/>
      <c r="D6" s="390"/>
      <c r="E6" s="390"/>
      <c r="F6" s="390" t="e">
        <f>'Gesamtübersicht je AZ'!#REF!</f>
        <v>#REF!</v>
      </c>
      <c r="G6" s="390"/>
      <c r="H6" s="390"/>
      <c r="I6" s="390"/>
      <c r="J6" s="390"/>
      <c r="K6" s="390"/>
      <c r="L6" s="390"/>
      <c r="M6" s="65"/>
      <c r="T6" s="57"/>
    </row>
    <row r="7" spans="1:20" s="55" customFormat="1" ht="14" x14ac:dyDescent="0.3">
      <c r="B7" s="390" t="s">
        <v>9</v>
      </c>
      <c r="C7" s="390"/>
      <c r="D7" s="390"/>
      <c r="E7" s="390"/>
      <c r="F7" s="390">
        <f>'Gesamtübersicht je AZ'!$B$8</f>
        <v>0</v>
      </c>
      <c r="G7" s="390"/>
      <c r="H7" s="390"/>
      <c r="I7" s="390"/>
      <c r="J7" s="390"/>
      <c r="K7" s="390"/>
      <c r="L7" s="390"/>
      <c r="M7" s="65"/>
      <c r="N7" s="65"/>
      <c r="O7" s="65"/>
      <c r="P7" s="65"/>
      <c r="Q7" s="65"/>
      <c r="T7" s="57"/>
    </row>
    <row r="8" spans="1:20" s="55" customFormat="1" ht="14" x14ac:dyDescent="0.3">
      <c r="B8" s="385" t="s">
        <v>10</v>
      </c>
      <c r="C8" s="385"/>
      <c r="D8" s="385"/>
      <c r="E8" s="385"/>
      <c r="F8" s="386">
        <f>'Gesamtübersicht je AZ'!$B$9</f>
        <v>0</v>
      </c>
      <c r="G8" s="386"/>
      <c r="H8" s="386"/>
      <c r="I8" s="386"/>
      <c r="J8" s="386"/>
      <c r="K8" s="386"/>
      <c r="L8" s="386"/>
      <c r="M8" s="65"/>
      <c r="T8" s="57"/>
    </row>
    <row r="9" spans="1:20" s="55" customFormat="1" thickBot="1" x14ac:dyDescent="0.35">
      <c r="B9" s="58"/>
      <c r="C9" s="59"/>
      <c r="D9" s="59"/>
      <c r="E9" s="59"/>
      <c r="F9" s="59"/>
      <c r="G9" s="59"/>
      <c r="H9" s="59"/>
      <c r="I9" s="73"/>
      <c r="J9" s="60"/>
      <c r="K9" s="74"/>
      <c r="T9" s="57"/>
    </row>
    <row r="10" spans="1:20" s="75" customFormat="1" ht="52.5" x14ac:dyDescent="0.25">
      <c r="A10" s="191" t="s">
        <v>109</v>
      </c>
      <c r="B10" s="191" t="s">
        <v>27</v>
      </c>
      <c r="C10" s="191" t="s">
        <v>56</v>
      </c>
      <c r="D10" s="191" t="s">
        <v>57</v>
      </c>
      <c r="E10" s="175" t="s">
        <v>58</v>
      </c>
      <c r="F10" s="175" t="s">
        <v>59</v>
      </c>
      <c r="G10" s="175" t="s">
        <v>60</v>
      </c>
      <c r="H10" s="175" t="s">
        <v>61</v>
      </c>
      <c r="I10" s="175" t="s">
        <v>62</v>
      </c>
      <c r="J10" s="175" t="s">
        <v>63</v>
      </c>
      <c r="K10" s="175" t="s">
        <v>64</v>
      </c>
      <c r="L10" s="175" t="s">
        <v>65</v>
      </c>
      <c r="M10" s="175" t="s">
        <v>66</v>
      </c>
      <c r="N10" s="175" t="s">
        <v>67</v>
      </c>
      <c r="O10" s="181" t="s">
        <v>196</v>
      </c>
      <c r="P10" s="181" t="s">
        <v>212</v>
      </c>
      <c r="Q10" s="175" t="s">
        <v>37</v>
      </c>
      <c r="R10" s="175" t="s">
        <v>202</v>
      </c>
      <c r="S10" s="175" t="s">
        <v>203</v>
      </c>
      <c r="T10" s="326" t="s">
        <v>278</v>
      </c>
    </row>
    <row r="11" spans="1:20" s="176" customFormat="1" ht="6.65" hidden="1" customHeight="1" x14ac:dyDescent="0.25">
      <c r="A11" s="177" t="s">
        <v>108</v>
      </c>
      <c r="B11" s="192" t="s">
        <v>39</v>
      </c>
      <c r="C11" s="193" t="s">
        <v>40</v>
      </c>
      <c r="D11" s="193" t="s">
        <v>41</v>
      </c>
      <c r="E11" s="194" t="s">
        <v>42</v>
      </c>
      <c r="F11" s="195" t="s">
        <v>43</v>
      </c>
      <c r="G11" s="195" t="s">
        <v>68</v>
      </c>
      <c r="H11" s="195" t="s">
        <v>69</v>
      </c>
      <c r="I11" s="196" t="s">
        <v>44</v>
      </c>
      <c r="J11" s="193" t="s">
        <v>46</v>
      </c>
      <c r="K11" s="197" t="s">
        <v>47</v>
      </c>
      <c r="L11" s="198" t="s">
        <v>48</v>
      </c>
      <c r="M11" s="198" t="s">
        <v>49</v>
      </c>
      <c r="N11" s="198" t="s">
        <v>50</v>
      </c>
      <c r="O11" s="198" t="s">
        <v>239</v>
      </c>
      <c r="P11" s="198" t="s">
        <v>137</v>
      </c>
      <c r="Q11" s="199" t="s">
        <v>51</v>
      </c>
      <c r="R11" s="200" t="s">
        <v>52</v>
      </c>
      <c r="S11" s="201" t="s">
        <v>134</v>
      </c>
      <c r="T11" s="336" t="s">
        <v>135</v>
      </c>
    </row>
    <row r="12" spans="1:20" s="75" customFormat="1" ht="11.5" x14ac:dyDescent="0.25">
      <c r="A12" s="125"/>
      <c r="B12" s="241">
        <f t="shared" ref="B12:B42" si="0">ROW()-11</f>
        <v>1</v>
      </c>
      <c r="C12" s="228"/>
      <c r="D12" s="228"/>
      <c r="E12" s="229"/>
      <c r="F12" s="242"/>
      <c r="G12" s="243"/>
      <c r="H12" s="243"/>
      <c r="I12" s="244"/>
      <c r="J12" s="245"/>
      <c r="K12" s="246"/>
      <c r="L12" s="238" t="str">
        <f>IF(ISBLANK($K12),"0,00",IF(K12="Pauschalwerte ohne Urlaubsabgeltung",IF($H12="Stunden",VLOOKUP($J12,'Grundlagen VKO alt'!$A$12:$B$17,2),IF($H12="Monat",VLOOKUP($J12,'Grundlagen VKO alt'!$A$20:$B$25,2),IF($H12="Jahr",VLOOKUP($J12,'Grundlagen VKO alt'!$A$28:$B$33,2)))),IF($H12="Stunden",VLOOKUP($J12,'Grundlagen VKO alt'!$A$38:$B$43,2),IF($H12="Monat",VLOOKUP($J12,'Grundlagen VKO alt'!$A$46:$B$51,2),"Auswahl nicht möglich"))))</f>
        <v>0,00</v>
      </c>
      <c r="M12" s="238" t="str">
        <f t="shared" ref="M12:M42" si="1">IF(H12="Stunden",$I12*$L12,$L12)</f>
        <v>0,00</v>
      </c>
      <c r="N12" s="260">
        <f t="shared" ref="N12:N42" si="2">IF(AND(H12="Jahr",AND(K12="Pauschalwerte mit Urlaubsabgeltung")),"0,00",IF(H12="Stunden",($L12*$I12),((($M12/40)*$G12)*$F12)))</f>
        <v>0</v>
      </c>
      <c r="O12" s="247"/>
      <c r="P12" s="224"/>
      <c r="Q12" s="248"/>
      <c r="R12" s="248" t="s">
        <v>256</v>
      </c>
      <c r="S12" s="171" t="s">
        <v>268</v>
      </c>
      <c r="T12" s="268"/>
    </row>
    <row r="13" spans="1:20" s="75" customFormat="1" ht="11.5" x14ac:dyDescent="0.25">
      <c r="A13" s="125"/>
      <c r="B13" s="241">
        <f t="shared" si="0"/>
        <v>2</v>
      </c>
      <c r="C13" s="228"/>
      <c r="D13" s="228"/>
      <c r="E13" s="229"/>
      <c r="F13" s="242"/>
      <c r="G13" s="243"/>
      <c r="H13" s="243"/>
      <c r="I13" s="244"/>
      <c r="J13" s="245"/>
      <c r="K13" s="246"/>
      <c r="L13" s="238" t="str">
        <f>IF(ISBLANK($K13),"0,00",IF(K13="Pauschalwerte ohne Urlaubsabgeltung",IF($H13="Stunden",VLOOKUP($J13,'Grundlagen VKO alt'!$A$12:$B$17,2),IF($H13="Monat",VLOOKUP($J13,'Grundlagen VKO alt'!$A$20:$B$25,2),IF($H13="Jahr",VLOOKUP($J13,'Grundlagen VKO alt'!$A$28:$B$33,2)))),IF($H13="Stunden",VLOOKUP($J13,'Grundlagen VKO alt'!$A$38:$B$43,2),IF($H13="Monat",VLOOKUP($J13,'Grundlagen VKO alt'!$A$46:$B$51,2),"Auswahl nicht möglich"))))</f>
        <v>0,00</v>
      </c>
      <c r="M13" s="238" t="str">
        <f t="shared" si="1"/>
        <v>0,00</v>
      </c>
      <c r="N13" s="260">
        <f t="shared" si="2"/>
        <v>0</v>
      </c>
      <c r="O13" s="247"/>
      <c r="P13" s="224"/>
      <c r="Q13" s="248"/>
      <c r="R13" s="248" t="s">
        <v>256</v>
      </c>
      <c r="S13" s="171" t="s">
        <v>274</v>
      </c>
      <c r="T13" s="268"/>
    </row>
    <row r="14" spans="1:20" s="75" customFormat="1" ht="11.5" x14ac:dyDescent="0.25">
      <c r="A14" s="125"/>
      <c r="B14" s="241">
        <f t="shared" si="0"/>
        <v>3</v>
      </c>
      <c r="C14" s="228"/>
      <c r="D14" s="228"/>
      <c r="E14" s="229"/>
      <c r="F14" s="242"/>
      <c r="G14" s="243"/>
      <c r="H14" s="243"/>
      <c r="I14" s="244"/>
      <c r="J14" s="245"/>
      <c r="K14" s="246"/>
      <c r="L14" s="238" t="str">
        <f>IF(ISBLANK($K14),"0,00",IF(K14="Pauschalwerte ohne Urlaubsabgeltung",IF($H14="Stunden",VLOOKUP($J14,'Grundlagen VKO alt'!$A$12:$B$17,2),IF($H14="Monat",VLOOKUP($J14,'Grundlagen VKO alt'!$A$20:$B$25,2),IF($H14="Jahr",VLOOKUP($J14,'Grundlagen VKO alt'!$A$28:$B$33,2)))),IF($H14="Stunden",VLOOKUP($J14,'Grundlagen VKO alt'!$A$38:$B$43,2),IF($H14="Monat",VLOOKUP($J14,'Grundlagen VKO alt'!$A$46:$B$51,2),"Auswahl nicht möglich"))))</f>
        <v>0,00</v>
      </c>
      <c r="M14" s="238" t="str">
        <f t="shared" si="1"/>
        <v>0,00</v>
      </c>
      <c r="N14" s="260">
        <f t="shared" si="2"/>
        <v>0</v>
      </c>
      <c r="O14" s="247"/>
      <c r="P14" s="224"/>
      <c r="Q14" s="248"/>
      <c r="R14" s="248"/>
      <c r="S14" s="171"/>
      <c r="T14" s="268"/>
    </row>
    <row r="15" spans="1:20" s="75" customFormat="1" ht="11.5" x14ac:dyDescent="0.25">
      <c r="A15" s="125"/>
      <c r="B15" s="241">
        <f t="shared" ref="B15:B27" si="3">ROW()-11</f>
        <v>4</v>
      </c>
      <c r="C15" s="228"/>
      <c r="D15" s="228"/>
      <c r="E15" s="229"/>
      <c r="F15" s="242"/>
      <c r="G15" s="243"/>
      <c r="H15" s="243"/>
      <c r="I15" s="244"/>
      <c r="J15" s="245"/>
      <c r="K15" s="246"/>
      <c r="L15" s="238" t="str">
        <f>IF(ISBLANK($K15),"0,00",IF(K15="Pauschalwerte ohne Urlaubsabgeltung",IF($H15="Stunden",VLOOKUP($J15,'Grundlagen VKO alt'!$A$12:$B$17,2),IF($H15="Monat",VLOOKUP($J15,'Grundlagen VKO alt'!$A$20:$B$25,2),IF($H15="Jahr",VLOOKUP($J15,'Grundlagen VKO alt'!$A$28:$B$33,2)))),IF($H15="Stunden",VLOOKUP($J15,'Grundlagen VKO alt'!$A$38:$B$43,2),IF($H15="Monat",VLOOKUP($J15,'Grundlagen VKO alt'!$A$46:$B$51,2),"Auswahl nicht möglich"))))</f>
        <v>0,00</v>
      </c>
      <c r="M15" s="238" t="str">
        <f t="shared" ref="M15:M27" si="4">IF(H15="Stunden",$I15*$L15,$L15)</f>
        <v>0,00</v>
      </c>
      <c r="N15" s="260">
        <f t="shared" ref="N15:N27" si="5">IF(AND(H15="Jahr",AND(K15="Pauschalwerte mit Urlaubsabgeltung")),"0,00",IF(H15="Stunden",($L15*$I15),((($M15/40)*$G15)*$F15)))</f>
        <v>0</v>
      </c>
      <c r="O15" s="247"/>
      <c r="P15" s="224"/>
      <c r="Q15" s="248"/>
      <c r="R15" s="248" t="s">
        <v>287</v>
      </c>
      <c r="S15" s="171" t="s">
        <v>267</v>
      </c>
      <c r="T15" s="268"/>
    </row>
    <row r="16" spans="1:20" s="75" customFormat="1" ht="11.5" x14ac:dyDescent="0.25">
      <c r="A16" s="125"/>
      <c r="B16" s="241">
        <f t="shared" si="3"/>
        <v>5</v>
      </c>
      <c r="C16" s="228"/>
      <c r="D16" s="228"/>
      <c r="E16" s="229"/>
      <c r="F16" s="242"/>
      <c r="G16" s="243"/>
      <c r="H16" s="243"/>
      <c r="I16" s="244"/>
      <c r="J16" s="245"/>
      <c r="K16" s="246"/>
      <c r="L16" s="238" t="str">
        <f>IF(ISBLANK($K16),"0,00",IF(K16="Pauschalwerte ohne Urlaubsabgeltung",IF($H16="Stunden",VLOOKUP($J16,'Grundlagen VKO alt'!$A$12:$B$17,2),IF($H16="Monat",VLOOKUP($J16,'Grundlagen VKO alt'!$A$20:$B$25,2),IF($H16="Jahr",VLOOKUP($J16,'Grundlagen VKO alt'!$A$28:$B$33,2)))),IF($H16="Stunden",VLOOKUP($J16,'Grundlagen VKO alt'!$A$38:$B$43,2),IF($H16="Monat",VLOOKUP($J16,'Grundlagen VKO alt'!$A$46:$B$51,2),"Auswahl nicht möglich"))))</f>
        <v>0,00</v>
      </c>
      <c r="M16" s="238" t="str">
        <f t="shared" si="4"/>
        <v>0,00</v>
      </c>
      <c r="N16" s="260">
        <f t="shared" si="5"/>
        <v>0</v>
      </c>
      <c r="O16" s="247"/>
      <c r="P16" s="224"/>
      <c r="Q16" s="248"/>
      <c r="R16" s="248" t="s">
        <v>287</v>
      </c>
      <c r="S16" s="171" t="s">
        <v>275</v>
      </c>
      <c r="T16" s="268"/>
    </row>
    <row r="17" spans="1:20" s="75" customFormat="1" ht="11.5" x14ac:dyDescent="0.25">
      <c r="A17" s="125"/>
      <c r="B17" s="241">
        <f t="shared" si="3"/>
        <v>6</v>
      </c>
      <c r="C17" s="228"/>
      <c r="D17" s="228"/>
      <c r="E17" s="229"/>
      <c r="F17" s="242"/>
      <c r="G17" s="243"/>
      <c r="H17" s="243"/>
      <c r="I17" s="244"/>
      <c r="J17" s="245"/>
      <c r="K17" s="246"/>
      <c r="L17" s="238" t="str">
        <f>IF(ISBLANK($K17),"0,00",IF(K17="Pauschalwerte ohne Urlaubsabgeltung",IF($H17="Stunden",VLOOKUP($J17,'Grundlagen VKO alt'!$A$12:$B$17,2),IF($H17="Monat",VLOOKUP($J17,'Grundlagen VKO alt'!$A$20:$B$25,2),IF($H17="Jahr",VLOOKUP($J17,'Grundlagen VKO alt'!$A$28:$B$33,2)))),IF($H17="Stunden",VLOOKUP($J17,'Grundlagen VKO alt'!$A$38:$B$43,2),IF($H17="Monat",VLOOKUP($J17,'Grundlagen VKO alt'!$A$46:$B$51,2),"Auswahl nicht möglich"))))</f>
        <v>0,00</v>
      </c>
      <c r="M17" s="238" t="str">
        <f t="shared" si="4"/>
        <v>0,00</v>
      </c>
      <c r="N17" s="260">
        <f t="shared" si="5"/>
        <v>0</v>
      </c>
      <c r="O17" s="247"/>
      <c r="P17" s="224"/>
      <c r="Q17" s="248"/>
      <c r="R17" s="248"/>
      <c r="S17" s="171"/>
      <c r="T17" s="268"/>
    </row>
    <row r="18" spans="1:20" s="75" customFormat="1" ht="11.5" x14ac:dyDescent="0.25">
      <c r="A18" s="125"/>
      <c r="B18" s="241">
        <f t="shared" si="3"/>
        <v>7</v>
      </c>
      <c r="C18" s="228"/>
      <c r="D18" s="228"/>
      <c r="E18" s="229"/>
      <c r="F18" s="242"/>
      <c r="G18" s="243"/>
      <c r="H18" s="243"/>
      <c r="I18" s="244"/>
      <c r="J18" s="245"/>
      <c r="K18" s="246"/>
      <c r="L18" s="238" t="str">
        <f>IF(ISBLANK($K18),"0,00",IF(K18="Pauschalwerte ohne Urlaubsabgeltung",IF($H18="Stunden",VLOOKUP($J18,'Grundlagen VKO alt'!$A$12:$B$17,2),IF($H18="Monat",VLOOKUP($J18,'Grundlagen VKO alt'!$A$20:$B$25,2),IF($H18="Jahr",VLOOKUP($J18,'Grundlagen VKO alt'!$A$28:$B$33,2)))),IF($H18="Stunden",VLOOKUP($J18,'Grundlagen VKO alt'!$A$38:$B$43,2),IF($H18="Monat",VLOOKUP($J18,'Grundlagen VKO alt'!$A$46:$B$51,2),"Auswahl nicht möglich"))))</f>
        <v>0,00</v>
      </c>
      <c r="M18" s="238" t="str">
        <f t="shared" si="4"/>
        <v>0,00</v>
      </c>
      <c r="N18" s="260">
        <f t="shared" si="5"/>
        <v>0</v>
      </c>
      <c r="O18" s="247"/>
      <c r="P18" s="224"/>
      <c r="Q18" s="248"/>
      <c r="R18" s="248" t="s">
        <v>208</v>
      </c>
      <c r="S18" s="171" t="s">
        <v>266</v>
      </c>
      <c r="T18" s="268"/>
    </row>
    <row r="19" spans="1:20" s="75" customFormat="1" ht="11.5" x14ac:dyDescent="0.25">
      <c r="A19" s="125"/>
      <c r="B19" s="241">
        <f t="shared" si="3"/>
        <v>8</v>
      </c>
      <c r="C19" s="228"/>
      <c r="D19" s="228"/>
      <c r="E19" s="229"/>
      <c r="F19" s="242"/>
      <c r="G19" s="243"/>
      <c r="H19" s="243"/>
      <c r="I19" s="244"/>
      <c r="J19" s="245"/>
      <c r="K19" s="246"/>
      <c r="L19" s="238" t="str">
        <f>IF(ISBLANK($K19),"0,00",IF(K19="Pauschalwerte ohne Urlaubsabgeltung",IF($H19="Stunden",VLOOKUP($J19,'Grundlagen VKO alt'!$A$12:$B$17,2),IF($H19="Monat",VLOOKUP($J19,'Grundlagen VKO alt'!$A$20:$B$25,2),IF($H19="Jahr",VLOOKUP($J19,'Grundlagen VKO alt'!$A$28:$B$33,2)))),IF($H19="Stunden",VLOOKUP($J19,'Grundlagen VKO alt'!$A$38:$B$43,2),IF($H19="Monat",VLOOKUP($J19,'Grundlagen VKO alt'!$A$46:$B$51,2),"Auswahl nicht möglich"))))</f>
        <v>0,00</v>
      </c>
      <c r="M19" s="238" t="str">
        <f t="shared" si="4"/>
        <v>0,00</v>
      </c>
      <c r="N19" s="260">
        <f t="shared" si="5"/>
        <v>0</v>
      </c>
      <c r="O19" s="247"/>
      <c r="P19" s="224"/>
      <c r="Q19" s="248"/>
      <c r="R19" s="248" t="s">
        <v>208</v>
      </c>
      <c r="S19" s="171" t="s">
        <v>265</v>
      </c>
      <c r="T19" s="268"/>
    </row>
    <row r="20" spans="1:20" s="75" customFormat="1" ht="23" x14ac:dyDescent="0.25">
      <c r="A20" s="125"/>
      <c r="B20" s="241">
        <f t="shared" si="3"/>
        <v>9</v>
      </c>
      <c r="C20" s="228"/>
      <c r="D20" s="228"/>
      <c r="E20" s="229"/>
      <c r="F20" s="242"/>
      <c r="G20" s="243"/>
      <c r="H20" s="243"/>
      <c r="I20" s="244"/>
      <c r="J20" s="245"/>
      <c r="K20" s="246"/>
      <c r="L20" s="238" t="str">
        <f>IF(ISBLANK($K20),"0,00",IF(K20="Pauschalwerte ohne Urlaubsabgeltung",IF($H20="Stunden",VLOOKUP($J20,'Grundlagen VKO alt'!$A$12:$B$17,2),IF($H20="Monat",VLOOKUP($J20,'Grundlagen VKO alt'!$A$20:$B$25,2),IF($H20="Jahr",VLOOKUP($J20,'Grundlagen VKO alt'!$A$28:$B$33,2)))),IF($H20="Stunden",VLOOKUP($J20,'Grundlagen VKO alt'!$A$38:$B$43,2),IF($H20="Monat",VLOOKUP($J20,'Grundlagen VKO alt'!$A$46:$B$51,2),"Auswahl nicht möglich"))))</f>
        <v>0,00</v>
      </c>
      <c r="M20" s="238" t="str">
        <f t="shared" si="4"/>
        <v>0,00</v>
      </c>
      <c r="N20" s="260">
        <f t="shared" si="5"/>
        <v>0</v>
      </c>
      <c r="O20" s="247"/>
      <c r="P20" s="224"/>
      <c r="Q20" s="248"/>
      <c r="R20" s="248" t="s">
        <v>208</v>
      </c>
      <c r="S20" s="171" t="s">
        <v>264</v>
      </c>
      <c r="T20" s="268"/>
    </row>
    <row r="21" spans="1:20" s="75" customFormat="1" ht="23" x14ac:dyDescent="0.25">
      <c r="A21" s="125"/>
      <c r="B21" s="241">
        <f t="shared" si="3"/>
        <v>10</v>
      </c>
      <c r="C21" s="228"/>
      <c r="D21" s="228"/>
      <c r="E21" s="229"/>
      <c r="F21" s="242"/>
      <c r="G21" s="243"/>
      <c r="H21" s="243"/>
      <c r="I21" s="244"/>
      <c r="J21" s="245"/>
      <c r="K21" s="246"/>
      <c r="L21" s="238" t="str">
        <f>IF(ISBLANK($K21),"0,00",IF(K21="Pauschalwerte ohne Urlaubsabgeltung",IF($H21="Stunden",VLOOKUP($J21,'Grundlagen VKO alt'!$A$12:$B$17,2),IF($H21="Monat",VLOOKUP($J21,'Grundlagen VKO alt'!$A$20:$B$25,2),IF($H21="Jahr",VLOOKUP($J21,'Grundlagen VKO alt'!$A$28:$B$33,2)))),IF($H21="Stunden",VLOOKUP($J21,'Grundlagen VKO alt'!$A$38:$B$43,2),IF($H21="Monat",VLOOKUP($J21,'Grundlagen VKO alt'!$A$46:$B$51,2),"Auswahl nicht möglich"))))</f>
        <v>0,00</v>
      </c>
      <c r="M21" s="238" t="str">
        <f t="shared" si="4"/>
        <v>0,00</v>
      </c>
      <c r="N21" s="260">
        <f t="shared" si="5"/>
        <v>0</v>
      </c>
      <c r="O21" s="247"/>
      <c r="P21" s="224"/>
      <c r="Q21" s="248"/>
      <c r="R21" s="248" t="s">
        <v>208</v>
      </c>
      <c r="S21" s="171" t="s">
        <v>263</v>
      </c>
      <c r="T21" s="268"/>
    </row>
    <row r="22" spans="1:20" s="75" customFormat="1" ht="23" x14ac:dyDescent="0.25">
      <c r="A22" s="125"/>
      <c r="B22" s="241">
        <f t="shared" si="3"/>
        <v>11</v>
      </c>
      <c r="C22" s="228"/>
      <c r="D22" s="228"/>
      <c r="E22" s="229"/>
      <c r="F22" s="242"/>
      <c r="G22" s="243"/>
      <c r="H22" s="243"/>
      <c r="I22" s="244"/>
      <c r="J22" s="245"/>
      <c r="K22" s="246"/>
      <c r="L22" s="238" t="str">
        <f>IF(ISBLANK($K22),"0,00",IF(K22="Pauschalwerte ohne Urlaubsabgeltung",IF($H22="Stunden",VLOOKUP($J22,'Grundlagen VKO alt'!$A$12:$B$17,2),IF($H22="Monat",VLOOKUP($J22,'Grundlagen VKO alt'!$A$20:$B$25,2),IF($H22="Jahr",VLOOKUP($J22,'Grundlagen VKO alt'!$A$28:$B$33,2)))),IF($H22="Stunden",VLOOKUP($J22,'Grundlagen VKO alt'!$A$38:$B$43,2),IF($H22="Monat",VLOOKUP($J22,'Grundlagen VKO alt'!$A$46:$B$51,2),"Auswahl nicht möglich"))))</f>
        <v>0,00</v>
      </c>
      <c r="M22" s="238" t="str">
        <f t="shared" si="4"/>
        <v>0,00</v>
      </c>
      <c r="N22" s="260">
        <f t="shared" si="5"/>
        <v>0</v>
      </c>
      <c r="O22" s="247"/>
      <c r="P22" s="224"/>
      <c r="Q22" s="248"/>
      <c r="R22" s="248" t="s">
        <v>208</v>
      </c>
      <c r="S22" s="171" t="s">
        <v>262</v>
      </c>
      <c r="T22" s="268"/>
    </row>
    <row r="23" spans="1:20" s="75" customFormat="1" ht="23" x14ac:dyDescent="0.25">
      <c r="A23" s="125"/>
      <c r="B23" s="241">
        <f t="shared" si="3"/>
        <v>12</v>
      </c>
      <c r="C23" s="228"/>
      <c r="D23" s="228"/>
      <c r="E23" s="229"/>
      <c r="F23" s="242"/>
      <c r="G23" s="243"/>
      <c r="H23" s="243"/>
      <c r="I23" s="244"/>
      <c r="J23" s="245"/>
      <c r="K23" s="246"/>
      <c r="L23" s="238" t="str">
        <f>IF(ISBLANK($K23),"0,00",IF(K23="Pauschalwerte ohne Urlaubsabgeltung",IF($H23="Stunden",VLOOKUP($J23,'Grundlagen VKO alt'!$A$12:$B$17,2),IF($H23="Monat",VLOOKUP($J23,'Grundlagen VKO alt'!$A$20:$B$25,2),IF($H23="Jahr",VLOOKUP($J23,'Grundlagen VKO alt'!$A$28:$B$33,2)))),IF($H23="Stunden",VLOOKUP($J23,'Grundlagen VKO alt'!$A$38:$B$43,2),IF($H23="Monat",VLOOKUP($J23,'Grundlagen VKO alt'!$A$46:$B$51,2),"Auswahl nicht möglich"))))</f>
        <v>0,00</v>
      </c>
      <c r="M23" s="238" t="str">
        <f t="shared" si="4"/>
        <v>0,00</v>
      </c>
      <c r="N23" s="260">
        <f t="shared" si="5"/>
        <v>0</v>
      </c>
      <c r="O23" s="247"/>
      <c r="P23" s="224"/>
      <c r="Q23" s="248"/>
      <c r="R23" s="248" t="s">
        <v>208</v>
      </c>
      <c r="S23" s="171" t="s">
        <v>261</v>
      </c>
      <c r="T23" s="268"/>
    </row>
    <row r="24" spans="1:20" s="75" customFormat="1" ht="11.5" x14ac:dyDescent="0.25">
      <c r="A24" s="125"/>
      <c r="B24" s="241">
        <f t="shared" si="3"/>
        <v>13</v>
      </c>
      <c r="C24" s="228"/>
      <c r="D24" s="228"/>
      <c r="E24" s="229"/>
      <c r="F24" s="242"/>
      <c r="G24" s="243"/>
      <c r="H24" s="243"/>
      <c r="I24" s="244"/>
      <c r="J24" s="245"/>
      <c r="K24" s="246"/>
      <c r="L24" s="238" t="str">
        <f>IF(ISBLANK($K24),"0,00",IF(K24="Pauschalwerte ohne Urlaubsabgeltung",IF($H24="Stunden",VLOOKUP($J24,'Grundlagen VKO alt'!$A$12:$B$17,2),IF($H24="Monat",VLOOKUP($J24,'Grundlagen VKO alt'!$A$20:$B$25,2),IF($H24="Jahr",VLOOKUP($J24,'Grundlagen VKO alt'!$A$28:$B$33,2)))),IF($H24="Stunden",VLOOKUP($J24,'Grundlagen VKO alt'!$A$38:$B$43,2),IF($H24="Monat",VLOOKUP($J24,'Grundlagen VKO alt'!$A$46:$B$51,2),"Auswahl nicht möglich"))))</f>
        <v>0,00</v>
      </c>
      <c r="M24" s="238" t="str">
        <f t="shared" si="4"/>
        <v>0,00</v>
      </c>
      <c r="N24" s="260">
        <f t="shared" si="5"/>
        <v>0</v>
      </c>
      <c r="O24" s="247"/>
      <c r="P24" s="224"/>
      <c r="Q24" s="248"/>
      <c r="R24" s="248" t="s">
        <v>208</v>
      </c>
      <c r="S24" s="171" t="s">
        <v>260</v>
      </c>
      <c r="T24" s="268"/>
    </row>
    <row r="25" spans="1:20" s="75" customFormat="1" ht="23" x14ac:dyDescent="0.25">
      <c r="A25" s="125"/>
      <c r="B25" s="241">
        <f t="shared" si="3"/>
        <v>14</v>
      </c>
      <c r="C25" s="228"/>
      <c r="D25" s="228"/>
      <c r="E25" s="229"/>
      <c r="F25" s="242"/>
      <c r="G25" s="243"/>
      <c r="H25" s="243"/>
      <c r="I25" s="244"/>
      <c r="J25" s="245"/>
      <c r="K25" s="246"/>
      <c r="L25" s="238" t="str">
        <f>IF(ISBLANK($K25),"0,00",IF(K25="Pauschalwerte ohne Urlaubsabgeltung",IF($H25="Stunden",VLOOKUP($J25,'Grundlagen VKO alt'!$A$12:$B$17,2),IF($H25="Monat",VLOOKUP($J25,'Grundlagen VKO alt'!$A$20:$B$25,2),IF($H25="Jahr",VLOOKUP($J25,'Grundlagen VKO alt'!$A$28:$B$33,2)))),IF($H25="Stunden",VLOOKUP($J25,'Grundlagen VKO alt'!$A$38:$B$43,2),IF($H25="Monat",VLOOKUP($J25,'Grundlagen VKO alt'!$A$46:$B$51,2),"Auswahl nicht möglich"))))</f>
        <v>0,00</v>
      </c>
      <c r="M25" s="238" t="str">
        <f t="shared" si="4"/>
        <v>0,00</v>
      </c>
      <c r="N25" s="260">
        <f t="shared" si="5"/>
        <v>0</v>
      </c>
      <c r="O25" s="247"/>
      <c r="P25" s="224"/>
      <c r="Q25" s="248"/>
      <c r="R25" s="248" t="s">
        <v>208</v>
      </c>
      <c r="S25" s="171" t="s">
        <v>259</v>
      </c>
      <c r="T25" s="268"/>
    </row>
    <row r="26" spans="1:20" s="75" customFormat="1" ht="23" x14ac:dyDescent="0.25">
      <c r="A26" s="125"/>
      <c r="B26" s="241">
        <f t="shared" si="3"/>
        <v>15</v>
      </c>
      <c r="C26" s="228"/>
      <c r="D26" s="228"/>
      <c r="E26" s="229"/>
      <c r="F26" s="242"/>
      <c r="G26" s="243"/>
      <c r="H26" s="243"/>
      <c r="I26" s="244"/>
      <c r="J26" s="245"/>
      <c r="K26" s="246"/>
      <c r="L26" s="238" t="str">
        <f>IF(ISBLANK($K26),"0,00",IF(K26="Pauschalwerte ohne Urlaubsabgeltung",IF($H26="Stunden",VLOOKUP($J26,'Grundlagen VKO alt'!$A$12:$B$17,2),IF($H26="Monat",VLOOKUP($J26,'Grundlagen VKO alt'!$A$20:$B$25,2),IF($H26="Jahr",VLOOKUP($J26,'Grundlagen VKO alt'!$A$28:$B$33,2)))),IF($H26="Stunden",VLOOKUP($J26,'Grundlagen VKO alt'!$A$38:$B$43,2),IF($H26="Monat",VLOOKUP($J26,'Grundlagen VKO alt'!$A$46:$B$51,2),"Auswahl nicht möglich"))))</f>
        <v>0,00</v>
      </c>
      <c r="M26" s="238" t="str">
        <f t="shared" si="4"/>
        <v>0,00</v>
      </c>
      <c r="N26" s="260">
        <f t="shared" si="5"/>
        <v>0</v>
      </c>
      <c r="O26" s="247"/>
      <c r="P26" s="224"/>
      <c r="Q26" s="248"/>
      <c r="R26" s="248" t="s">
        <v>208</v>
      </c>
      <c r="S26" s="171" t="s">
        <v>258</v>
      </c>
      <c r="T26" s="268"/>
    </row>
    <row r="27" spans="1:20" s="75" customFormat="1" ht="11.5" x14ac:dyDescent="0.25">
      <c r="A27" s="125"/>
      <c r="B27" s="241">
        <f t="shared" si="3"/>
        <v>16</v>
      </c>
      <c r="C27" s="228"/>
      <c r="D27" s="228"/>
      <c r="E27" s="229"/>
      <c r="F27" s="242"/>
      <c r="G27" s="243"/>
      <c r="H27" s="243"/>
      <c r="I27" s="244"/>
      <c r="J27" s="245"/>
      <c r="K27" s="246"/>
      <c r="L27" s="238" t="str">
        <f>IF(ISBLANK($K27),"0,00",IF(K27="Pauschalwerte ohne Urlaubsabgeltung",IF($H27="Stunden",VLOOKUP($J27,'Grundlagen VKO alt'!$A$12:$B$17,2),IF($H27="Monat",VLOOKUP($J27,'Grundlagen VKO alt'!$A$20:$B$25,2),IF($H27="Jahr",VLOOKUP($J27,'Grundlagen VKO alt'!$A$28:$B$33,2)))),IF($H27="Stunden",VLOOKUP($J27,'Grundlagen VKO alt'!$A$38:$B$43,2),IF($H27="Monat",VLOOKUP($J27,'Grundlagen VKO alt'!$A$46:$B$51,2),"Auswahl nicht möglich"))))</f>
        <v>0,00</v>
      </c>
      <c r="M27" s="238" t="str">
        <f t="shared" si="4"/>
        <v>0,00</v>
      </c>
      <c r="N27" s="260">
        <f t="shared" si="5"/>
        <v>0</v>
      </c>
      <c r="O27" s="247"/>
      <c r="P27" s="224"/>
      <c r="Q27" s="248"/>
      <c r="R27" s="248" t="s">
        <v>208</v>
      </c>
      <c r="S27" s="171" t="s">
        <v>257</v>
      </c>
      <c r="T27" s="268"/>
    </row>
    <row r="28" spans="1:20" s="75" customFormat="1" ht="11.5" x14ac:dyDescent="0.25">
      <c r="A28" s="125"/>
      <c r="B28" s="241">
        <f t="shared" si="0"/>
        <v>17</v>
      </c>
      <c r="C28" s="228"/>
      <c r="D28" s="228"/>
      <c r="E28" s="229"/>
      <c r="F28" s="242"/>
      <c r="G28" s="243"/>
      <c r="H28" s="243"/>
      <c r="I28" s="244"/>
      <c r="J28" s="245"/>
      <c r="K28" s="246"/>
      <c r="L28" s="238" t="str">
        <f>IF(ISBLANK($K28),"0,00",IF(K28="Pauschalwerte ohne Urlaubsabgeltung",IF($H28="Stunden",VLOOKUP($J28,'Grundlagen VKO alt'!$A$12:$B$17,2),IF($H28="Monat",VLOOKUP($J28,'Grundlagen VKO alt'!$A$20:$B$25,2),IF($H28="Jahr",VLOOKUP($J28,'Grundlagen VKO alt'!$A$28:$B$33,2)))),IF($H28="Stunden",VLOOKUP($J28,'Grundlagen VKO alt'!$A$38:$B$43,2),IF($H28="Monat",VLOOKUP($J28,'Grundlagen VKO alt'!$A$46:$B$51,2),"Auswahl nicht möglich"))))</f>
        <v>0,00</v>
      </c>
      <c r="M28" s="238" t="str">
        <f t="shared" si="1"/>
        <v>0,00</v>
      </c>
      <c r="N28" s="260">
        <f t="shared" si="2"/>
        <v>0</v>
      </c>
      <c r="O28" s="247"/>
      <c r="P28" s="224"/>
      <c r="Q28" s="248"/>
      <c r="R28" s="248" t="s">
        <v>208</v>
      </c>
      <c r="S28" s="171" t="s">
        <v>269</v>
      </c>
      <c r="T28" s="268"/>
    </row>
    <row r="29" spans="1:20" s="75" customFormat="1" ht="11.5" x14ac:dyDescent="0.25">
      <c r="A29" s="125"/>
      <c r="B29" s="241">
        <f t="shared" si="0"/>
        <v>18</v>
      </c>
      <c r="C29" s="228"/>
      <c r="D29" s="228"/>
      <c r="E29" s="229"/>
      <c r="F29" s="242"/>
      <c r="G29" s="243"/>
      <c r="H29" s="243"/>
      <c r="I29" s="244"/>
      <c r="J29" s="245"/>
      <c r="K29" s="246"/>
      <c r="L29" s="238" t="str">
        <f>IF(ISBLANK($K29),"0,00",IF(K29="Pauschalwerte ohne Urlaubsabgeltung",IF($H29="Stunden",VLOOKUP($J29,'Grundlagen VKO alt'!$A$12:$B$17,2),IF($H29="Monat",VLOOKUP($J29,'Grundlagen VKO alt'!$A$20:$B$25,2),IF($H29="Jahr",VLOOKUP($J29,'Grundlagen VKO alt'!$A$28:$B$33,2)))),IF($H29="Stunden",VLOOKUP($J29,'Grundlagen VKO alt'!$A$38:$B$43,2),IF($H29="Monat",VLOOKUP($J29,'Grundlagen VKO alt'!$A$46:$B$51,2),"Auswahl nicht möglich"))))</f>
        <v>0,00</v>
      </c>
      <c r="M29" s="238" t="str">
        <f t="shared" si="1"/>
        <v>0,00</v>
      </c>
      <c r="N29" s="260">
        <f>IF(AND(H29="Jahr",AND(K29="Pauschalwerte mit Urlaubsabgeltung")),"0,00",IF(H29="Stunden",($L29*$I29),((($M29/40)*$G29)*$F29)))</f>
        <v>0</v>
      </c>
      <c r="O29" s="247"/>
      <c r="P29" s="224"/>
      <c r="Q29" s="248"/>
      <c r="R29" s="248" t="s">
        <v>208</v>
      </c>
      <c r="S29" s="171" t="s">
        <v>270</v>
      </c>
      <c r="T29" s="268"/>
    </row>
    <row r="30" spans="1:20" s="75" customFormat="1" ht="11.5" x14ac:dyDescent="0.25">
      <c r="A30" s="125"/>
      <c r="B30" s="241">
        <f t="shared" si="0"/>
        <v>19</v>
      </c>
      <c r="C30" s="228"/>
      <c r="D30" s="228"/>
      <c r="E30" s="229"/>
      <c r="F30" s="242"/>
      <c r="G30" s="243"/>
      <c r="H30" s="243"/>
      <c r="I30" s="244"/>
      <c r="J30" s="245"/>
      <c r="K30" s="246"/>
      <c r="L30" s="238" t="str">
        <f>IF(ISBLANK($K30),"0,00",IF(K30="Pauschalwerte ohne Urlaubsabgeltung",IF($H30="Stunden",VLOOKUP($J30,'Grundlagen VKO alt'!$A$12:$B$17,2),IF($H30="Monat",VLOOKUP($J30,'Grundlagen VKO alt'!$A$20:$B$25,2),IF($H30="Jahr",VLOOKUP($J30,'Grundlagen VKO alt'!$A$28:$B$33,2)))),IF($H30="Stunden",VLOOKUP($J30,'Grundlagen VKO alt'!$A$38:$B$43,2),IF($H30="Monat",VLOOKUP($J30,'Grundlagen VKO alt'!$A$46:$B$51,2),"Auswahl nicht möglich"))))</f>
        <v>0,00</v>
      </c>
      <c r="M30" s="238" t="str">
        <f t="shared" si="1"/>
        <v>0,00</v>
      </c>
      <c r="N30" s="260">
        <f t="shared" si="2"/>
        <v>0</v>
      </c>
      <c r="O30" s="247"/>
      <c r="P30" s="224"/>
      <c r="Q30" s="248"/>
      <c r="R30" s="248" t="s">
        <v>208</v>
      </c>
      <c r="S30" s="171" t="s">
        <v>271</v>
      </c>
      <c r="T30" s="268"/>
    </row>
    <row r="31" spans="1:20" s="75" customFormat="1" ht="23" x14ac:dyDescent="0.25">
      <c r="A31" s="125"/>
      <c r="B31" s="241">
        <f t="shared" si="0"/>
        <v>20</v>
      </c>
      <c r="C31" s="228"/>
      <c r="D31" s="228"/>
      <c r="E31" s="229"/>
      <c r="F31" s="242"/>
      <c r="G31" s="243"/>
      <c r="H31" s="243"/>
      <c r="I31" s="244"/>
      <c r="J31" s="245"/>
      <c r="K31" s="246"/>
      <c r="L31" s="238" t="str">
        <f>IF(ISBLANK($K31),"0,00",IF(K31="Pauschalwerte ohne Urlaubsabgeltung",IF($H31="Stunden",VLOOKUP($J31,'Grundlagen VKO alt'!$A$12:$B$17,2),IF($H31="Monat",VLOOKUP($J31,'Grundlagen VKO alt'!$A$20:$B$25,2),IF($H31="Jahr",VLOOKUP($J31,'Grundlagen VKO alt'!$A$28:$B$33,2)))),IF($H31="Stunden",VLOOKUP($J31,'Grundlagen VKO alt'!$A$38:$B$43,2),IF($H31="Monat",VLOOKUP($J31,'Grundlagen VKO alt'!$A$46:$B$51,2),"Auswahl nicht möglich"))))</f>
        <v>0,00</v>
      </c>
      <c r="M31" s="238" t="str">
        <f>IF(H31="Stunden",$I31*$L31,$L31)</f>
        <v>0,00</v>
      </c>
      <c r="N31" s="260">
        <f t="shared" si="2"/>
        <v>0</v>
      </c>
      <c r="O31" s="247"/>
      <c r="P31" s="224"/>
      <c r="Q31" s="248"/>
      <c r="R31" s="248" t="s">
        <v>208</v>
      </c>
      <c r="S31" s="171" t="s">
        <v>272</v>
      </c>
      <c r="T31" s="268"/>
    </row>
    <row r="32" spans="1:20" s="75" customFormat="1" ht="11.5" x14ac:dyDescent="0.25">
      <c r="A32" s="125"/>
      <c r="B32" s="241">
        <f t="shared" si="0"/>
        <v>21</v>
      </c>
      <c r="C32" s="228"/>
      <c r="D32" s="228"/>
      <c r="E32" s="229"/>
      <c r="F32" s="242"/>
      <c r="G32" s="243"/>
      <c r="H32" s="243"/>
      <c r="I32" s="244"/>
      <c r="J32" s="245"/>
      <c r="K32" s="246"/>
      <c r="L32" s="238" t="str">
        <f>IF(ISBLANK($K32),"0,00",IF(K32="Pauschalwerte ohne Urlaubsabgeltung",IF($H32="Stunden",VLOOKUP($J32,'Grundlagen VKO alt'!$A$12:$B$17,2),IF($H32="Monat",VLOOKUP($J32,'Grundlagen VKO alt'!$A$20:$B$25,2),IF($H32="Jahr",VLOOKUP($J32,'Grundlagen VKO alt'!$A$28:$B$33,2)))),IF($H32="Stunden",VLOOKUP($J32,'Grundlagen VKO alt'!$A$38:$B$43,2),IF($H32="Monat",VLOOKUP($J32,'Grundlagen VKO alt'!$A$46:$B$51,2),"Auswahl nicht möglich"))))</f>
        <v>0,00</v>
      </c>
      <c r="M32" s="238" t="str">
        <f>IF(H32="Stunden",$I32*$L32,$L32)</f>
        <v>0,00</v>
      </c>
      <c r="N32" s="260">
        <f t="shared" si="2"/>
        <v>0</v>
      </c>
      <c r="O32" s="247"/>
      <c r="P32" s="224"/>
      <c r="Q32" s="248"/>
      <c r="R32" s="248" t="s">
        <v>208</v>
      </c>
      <c r="S32" s="171" t="s">
        <v>273</v>
      </c>
      <c r="T32" s="268"/>
    </row>
    <row r="33" spans="1:20" s="75" customFormat="1" ht="11.5" x14ac:dyDescent="0.25">
      <c r="A33" s="125"/>
      <c r="B33" s="241">
        <f t="shared" si="0"/>
        <v>22</v>
      </c>
      <c r="C33" s="228"/>
      <c r="D33" s="228"/>
      <c r="E33" s="229"/>
      <c r="F33" s="242"/>
      <c r="G33" s="243"/>
      <c r="H33" s="243"/>
      <c r="I33" s="244"/>
      <c r="J33" s="245"/>
      <c r="K33" s="246"/>
      <c r="L33" s="238" t="str">
        <f>IF(ISBLANK($K33),"0,00",IF(K33="Pauschalwerte ohne Urlaubsabgeltung",IF($H33="Stunden",VLOOKUP($J33,'Grundlagen VKO alt'!$A$12:$B$17,2),IF($H33="Monat",VLOOKUP($J33,'Grundlagen VKO alt'!$A$20:$B$25,2),IF($H33="Jahr",VLOOKUP($J33,'Grundlagen VKO alt'!$A$28:$B$33,2)))),IF($H33="Stunden",VLOOKUP($J33,'Grundlagen VKO alt'!$A$38:$B$43,2),IF($H33="Monat",VLOOKUP($J33,'Grundlagen VKO alt'!$A$46:$B$51,2),"Auswahl nicht möglich"))))</f>
        <v>0,00</v>
      </c>
      <c r="M33" s="238" t="str">
        <f>IF(H33="Stunden",$I33*$L33,$L33)</f>
        <v>0,00</v>
      </c>
      <c r="N33" s="260">
        <f t="shared" si="2"/>
        <v>0</v>
      </c>
      <c r="O33" s="247"/>
      <c r="P33" s="224"/>
      <c r="Q33" s="248"/>
      <c r="R33" s="248"/>
      <c r="S33" s="171"/>
      <c r="T33" s="268"/>
    </row>
    <row r="34" spans="1:20" s="75" customFormat="1" ht="11.5" x14ac:dyDescent="0.25">
      <c r="A34" s="125"/>
      <c r="B34" s="241">
        <f t="shared" si="0"/>
        <v>23</v>
      </c>
      <c r="C34" s="228"/>
      <c r="D34" s="228"/>
      <c r="E34" s="229"/>
      <c r="F34" s="242"/>
      <c r="G34" s="243"/>
      <c r="H34" s="243"/>
      <c r="I34" s="244"/>
      <c r="J34" s="245"/>
      <c r="K34" s="246"/>
      <c r="L34" s="238" t="str">
        <f>IF(ISBLANK($K34),"0,00",IF(K34="Pauschalwerte ohne Urlaubsabgeltung",IF($H34="Stunden",VLOOKUP($J34,'Grundlagen VKO alt'!$A$12:$B$17,2),IF($H34="Monat",VLOOKUP($J34,'Grundlagen VKO alt'!$A$20:$B$25,2),IF($H34="Jahr",VLOOKUP($J34,'Grundlagen VKO alt'!$A$28:$B$33,2)))),IF($H34="Stunden",VLOOKUP($J34,'Grundlagen VKO alt'!$A$38:$B$43,2),IF($H34="Monat",VLOOKUP($J34,'Grundlagen VKO alt'!$A$46:$B$51,2),"Auswahl nicht möglich"))))</f>
        <v>0,00</v>
      </c>
      <c r="M34" s="238" t="str">
        <f>IF(H34="Stunden",$I34*$L34,$L34)</f>
        <v>0,00</v>
      </c>
      <c r="N34" s="260">
        <f t="shared" si="2"/>
        <v>0</v>
      </c>
      <c r="O34" s="247"/>
      <c r="P34" s="224"/>
      <c r="Q34" s="248"/>
      <c r="R34" s="248" t="s">
        <v>283</v>
      </c>
      <c r="S34" s="171" t="s">
        <v>293</v>
      </c>
      <c r="T34" s="268"/>
    </row>
    <row r="35" spans="1:20" s="75" customFormat="1" ht="11.5" x14ac:dyDescent="0.25">
      <c r="A35" s="125"/>
      <c r="B35" s="241">
        <f t="shared" si="0"/>
        <v>24</v>
      </c>
      <c r="C35" s="228"/>
      <c r="D35" s="228"/>
      <c r="E35" s="229"/>
      <c r="F35" s="242"/>
      <c r="G35" s="243"/>
      <c r="H35" s="243"/>
      <c r="I35" s="244"/>
      <c r="J35" s="245"/>
      <c r="K35" s="246"/>
      <c r="L35" s="238" t="str">
        <f>IF(ISBLANK($K35),"0,00",IF(K35="Pauschalwerte ohne Urlaubsabgeltung",IF($H35="Stunden",VLOOKUP($J35,'Grundlagen VKO alt'!$A$12:$B$17,2),IF($H35="Monat",VLOOKUP($J35,'Grundlagen VKO alt'!$A$20:$B$25,2),IF($H35="Jahr",VLOOKUP($J35,'Grundlagen VKO alt'!$A$28:$B$33,2)))),IF($H35="Stunden",VLOOKUP($J35,'Grundlagen VKO alt'!$A$38:$B$43,2),IF($H35="Monat",VLOOKUP($J35,'Grundlagen VKO alt'!$A$46:$B$51,2),"Auswahl nicht möglich"))))</f>
        <v>0,00</v>
      </c>
      <c r="M35" s="238" t="str">
        <f>IF(H35="Stunden",$I35*$L35,$L35)</f>
        <v>0,00</v>
      </c>
      <c r="N35" s="260">
        <f t="shared" si="2"/>
        <v>0</v>
      </c>
      <c r="O35" s="247"/>
      <c r="P35" s="224"/>
      <c r="Q35" s="248"/>
      <c r="R35" s="248" t="s">
        <v>283</v>
      </c>
      <c r="S35" s="171" t="s">
        <v>294</v>
      </c>
      <c r="T35" s="268"/>
    </row>
    <row r="36" spans="1:20" s="75" customFormat="1" ht="11.5" x14ac:dyDescent="0.25">
      <c r="A36" s="125"/>
      <c r="B36" s="241">
        <f t="shared" si="0"/>
        <v>25</v>
      </c>
      <c r="C36" s="228"/>
      <c r="D36" s="228"/>
      <c r="E36" s="229"/>
      <c r="F36" s="242"/>
      <c r="G36" s="243"/>
      <c r="H36" s="243"/>
      <c r="I36" s="244"/>
      <c r="J36" s="245"/>
      <c r="K36" s="246"/>
      <c r="L36" s="260" t="str">
        <f>IF(ISBLANK($K36),"0,00",IF(K36="Pauschalwerte ohne Urlaubsabgeltung",IF($H36="Stunden",VLOOKUP($J36,'Grundlagen VKO alt'!$A$12:$B$17,2),IF($H36="Monat",VLOOKUP($J36,'Grundlagen VKO alt'!$A$20:$B$25,2),IF($H36="Jahr",VLOOKUP($J36,'Grundlagen VKO alt'!$A$28:$B$33,2)))),IF($H36="Stunden",VLOOKUP($J36,'Grundlagen VKO alt'!$A$38:$B$43,2),IF($H36="Monat",VLOOKUP($J36,'Grundlagen VKO alt'!$A$46:$B$51,2),"Auswahl nicht möglich"))))</f>
        <v>0,00</v>
      </c>
      <c r="M36" s="260" t="str">
        <f t="shared" si="1"/>
        <v>0,00</v>
      </c>
      <c r="N36" s="260">
        <f t="shared" si="2"/>
        <v>0</v>
      </c>
      <c r="O36" s="247"/>
      <c r="P36" s="224"/>
      <c r="Q36" s="248"/>
      <c r="R36" s="334"/>
      <c r="S36" s="335"/>
      <c r="T36" s="268"/>
    </row>
    <row r="37" spans="1:20" s="75" customFormat="1" ht="11.5" x14ac:dyDescent="0.25">
      <c r="A37" s="125"/>
      <c r="B37" s="241">
        <f t="shared" si="0"/>
        <v>26</v>
      </c>
      <c r="C37" s="228"/>
      <c r="D37" s="228"/>
      <c r="E37" s="229"/>
      <c r="F37" s="242"/>
      <c r="G37" s="243"/>
      <c r="H37" s="243"/>
      <c r="I37" s="244"/>
      <c r="J37" s="245"/>
      <c r="K37" s="246"/>
      <c r="L37" s="260" t="str">
        <f>IF(ISBLANK($K37),"0,00",IF(K37="Pauschalwerte ohne Urlaubsabgeltung",IF($H37="Stunden",VLOOKUP($J37,'Grundlagen VKO alt'!$A$12:$B$17,2),IF($H37="Monat",VLOOKUP($J37,'Grundlagen VKO alt'!$A$20:$B$25,2),IF($H37="Jahr",VLOOKUP($J37,'Grundlagen VKO alt'!$A$28:$B$33,2)))),IF($H37="Stunden",VLOOKUP($J37,'Grundlagen VKO alt'!$A$38:$B$43,2),IF($H37="Monat",VLOOKUP($J37,'Grundlagen VKO alt'!$A$46:$B$51,2),"Auswahl nicht möglich"))))</f>
        <v>0,00</v>
      </c>
      <c r="M37" s="260" t="str">
        <f t="shared" si="1"/>
        <v>0,00</v>
      </c>
      <c r="N37" s="260">
        <f t="shared" si="2"/>
        <v>0</v>
      </c>
      <c r="O37" s="247"/>
      <c r="P37" s="224"/>
      <c r="Q37" s="248"/>
      <c r="R37" s="248" t="s">
        <v>209</v>
      </c>
      <c r="S37" s="335" t="s">
        <v>289</v>
      </c>
      <c r="T37" s="268"/>
    </row>
    <row r="38" spans="1:20" s="75" customFormat="1" ht="11.5" x14ac:dyDescent="0.25">
      <c r="A38" s="125"/>
      <c r="B38" s="241">
        <f t="shared" si="0"/>
        <v>27</v>
      </c>
      <c r="C38" s="228"/>
      <c r="D38" s="228"/>
      <c r="E38" s="229"/>
      <c r="F38" s="242"/>
      <c r="G38" s="243"/>
      <c r="H38" s="243"/>
      <c r="I38" s="244"/>
      <c r="J38" s="245"/>
      <c r="K38" s="246"/>
      <c r="L38" s="260" t="str">
        <f>IF(ISBLANK($K38),"0,00",IF(K38="Pauschalwerte ohne Urlaubsabgeltung",IF($H38="Stunden",VLOOKUP($J38,'Grundlagen VKO alt'!$A$12:$B$17,2),IF($H38="Monat",VLOOKUP($J38,'Grundlagen VKO alt'!$A$20:$B$25,2),IF($H38="Jahr",VLOOKUP($J38,'Grundlagen VKO alt'!$A$28:$B$33,2)))),IF($H38="Stunden",VLOOKUP($J38,'Grundlagen VKO alt'!$A$38:$B$43,2),IF($H38="Monat",VLOOKUP($J38,'Grundlagen VKO alt'!$A$46:$B$51,2),"Auswahl nicht möglich"))))</f>
        <v>0,00</v>
      </c>
      <c r="M38" s="260" t="str">
        <f t="shared" si="1"/>
        <v>0,00</v>
      </c>
      <c r="N38" s="260">
        <f t="shared" si="2"/>
        <v>0</v>
      </c>
      <c r="O38" s="247"/>
      <c r="P38" s="224"/>
      <c r="Q38" s="248"/>
      <c r="R38" s="248" t="s">
        <v>209</v>
      </c>
      <c r="S38" s="335" t="s">
        <v>290</v>
      </c>
      <c r="T38" s="268"/>
    </row>
    <row r="39" spans="1:20" s="75" customFormat="1" ht="11.5" x14ac:dyDescent="0.25">
      <c r="A39" s="125"/>
      <c r="B39" s="241">
        <f t="shared" si="0"/>
        <v>28</v>
      </c>
      <c r="C39" s="228"/>
      <c r="D39" s="228"/>
      <c r="E39" s="229"/>
      <c r="F39" s="242"/>
      <c r="G39" s="243"/>
      <c r="H39" s="243"/>
      <c r="I39" s="244"/>
      <c r="J39" s="245"/>
      <c r="K39" s="246"/>
      <c r="L39" s="260" t="str">
        <f>IF(ISBLANK($K39),"0,00",IF(K39="Pauschalwerte ohne Urlaubsabgeltung",IF($H39="Stunden",VLOOKUP($J39,'Grundlagen VKO alt'!$A$12:$B$17,2),IF($H39="Monat",VLOOKUP($J39,'Grundlagen VKO alt'!$A$20:$B$25,2),IF($H39="Jahr",VLOOKUP($J39,'Grundlagen VKO alt'!$A$28:$B$33,2)))),IF($H39="Stunden",VLOOKUP($J39,'Grundlagen VKO alt'!$A$38:$B$43,2),IF($H39="Monat",VLOOKUP($J39,'Grundlagen VKO alt'!$A$46:$B$51,2),"Auswahl nicht möglich"))))</f>
        <v>0,00</v>
      </c>
      <c r="M39" s="260" t="str">
        <f t="shared" si="1"/>
        <v>0,00</v>
      </c>
      <c r="N39" s="260">
        <f t="shared" si="2"/>
        <v>0</v>
      </c>
      <c r="O39" s="247"/>
      <c r="P39" s="224"/>
      <c r="Q39" s="248"/>
      <c r="R39" s="248" t="s">
        <v>209</v>
      </c>
      <c r="S39" s="335" t="s">
        <v>291</v>
      </c>
      <c r="T39" s="268"/>
    </row>
    <row r="40" spans="1:20" s="75" customFormat="1" ht="23" x14ac:dyDescent="0.25">
      <c r="A40" s="125"/>
      <c r="B40" s="241">
        <f t="shared" si="0"/>
        <v>29</v>
      </c>
      <c r="C40" s="228"/>
      <c r="D40" s="228"/>
      <c r="E40" s="229"/>
      <c r="F40" s="242"/>
      <c r="G40" s="243"/>
      <c r="H40" s="243"/>
      <c r="I40" s="244"/>
      <c r="J40" s="245"/>
      <c r="K40" s="246"/>
      <c r="L40" s="238" t="str">
        <f>IF(ISBLANK($K40),"0,00",IF(K40="Pauschalwerte ohne Urlaubsabgeltung",IF($H40="Stunden",VLOOKUP($J40,'Grundlagen VKO alt'!$A$12:$B$17,2),IF($H40="Monat",VLOOKUP($J40,'Grundlagen VKO alt'!$A$20:$B$25,2),IF($H40="Jahr",VLOOKUP($J40,'Grundlagen VKO alt'!$A$28:$B$33,2)))),IF($H40="Stunden",VLOOKUP($J40,'Grundlagen VKO alt'!$A$38:$B$43,2),IF($H40="Monat",VLOOKUP($J40,'Grundlagen VKO alt'!$A$46:$B$51,2),"Auswahl nicht möglich"))))</f>
        <v>0,00</v>
      </c>
      <c r="M40" s="238" t="str">
        <f t="shared" si="1"/>
        <v>0,00</v>
      </c>
      <c r="N40" s="260">
        <f t="shared" si="2"/>
        <v>0</v>
      </c>
      <c r="O40" s="247"/>
      <c r="P40" s="224"/>
      <c r="Q40" s="248"/>
      <c r="R40" s="248" t="s">
        <v>209</v>
      </c>
      <c r="S40" s="335" t="s">
        <v>292</v>
      </c>
      <c r="T40" s="268"/>
    </row>
    <row r="41" spans="1:20" s="75" customFormat="1" ht="11.5" x14ac:dyDescent="0.25">
      <c r="A41" s="125"/>
      <c r="B41" s="241">
        <f t="shared" si="0"/>
        <v>30</v>
      </c>
      <c r="C41" s="228"/>
      <c r="D41" s="228"/>
      <c r="E41" s="229"/>
      <c r="F41" s="242"/>
      <c r="G41" s="243"/>
      <c r="H41" s="243"/>
      <c r="I41" s="244"/>
      <c r="J41" s="245"/>
      <c r="K41" s="246"/>
      <c r="L41" s="238" t="str">
        <f>IF(ISBLANK($K41),"0,00",IF(K41="Pauschalwerte ohne Urlaubsabgeltung",IF($H41="Stunden",VLOOKUP($J41,'Grundlagen VKO alt'!$A$12:$B$17,2),IF($H41="Monat",VLOOKUP($J41,'Grundlagen VKO alt'!$A$20:$B$25,2),IF($H41="Jahr",VLOOKUP($J41,'Grundlagen VKO alt'!$A$28:$B$33,2)))),IF($H41="Stunden",VLOOKUP($J41,'Grundlagen VKO alt'!$A$38:$B$43,2),IF($H41="Monat",VLOOKUP($J41,'Grundlagen VKO alt'!$A$46:$B$51,2),"Auswahl nicht möglich"))))</f>
        <v>0,00</v>
      </c>
      <c r="M41" s="238" t="str">
        <f t="shared" si="1"/>
        <v>0,00</v>
      </c>
      <c r="N41" s="260">
        <f t="shared" si="2"/>
        <v>0</v>
      </c>
      <c r="O41" s="247"/>
      <c r="P41" s="224"/>
      <c r="Q41" s="248"/>
      <c r="R41" s="248"/>
      <c r="S41" s="335"/>
      <c r="T41" s="268"/>
    </row>
    <row r="42" spans="1:20" s="75" customFormat="1" ht="11.5" x14ac:dyDescent="0.25">
      <c r="A42" s="125"/>
      <c r="B42" s="249">
        <f t="shared" si="0"/>
        <v>31</v>
      </c>
      <c r="C42" s="250"/>
      <c r="D42" s="250"/>
      <c r="E42" s="251"/>
      <c r="F42" s="252"/>
      <c r="G42" s="253"/>
      <c r="H42" s="253"/>
      <c r="I42" s="254"/>
      <c r="J42" s="255"/>
      <c r="K42" s="256"/>
      <c r="L42" s="261" t="str">
        <f>IF(ISBLANK($K42),"0,00",IF(K42="Pauschalwerte ohne Urlaubsabgeltung",IF($H42="Stunden",VLOOKUP($J42,'Grundlagen VKO alt'!$A$12:$B$17,2),IF($H42="Monat",VLOOKUP($J42,'Grundlagen VKO alt'!$A$20:$B$25,2),IF($H42="Jahr",VLOOKUP($J42,'Grundlagen VKO alt'!$A$28:$B$33,2)))),IF($H42="Stunden",VLOOKUP($J42,'Grundlagen VKO alt'!$A$38:$B$43,2),IF($H42="Monat",VLOOKUP($J42,'Grundlagen VKO alt'!$A$46:$B$51,2),"Auswahl nicht möglich"))))</f>
        <v>0,00</v>
      </c>
      <c r="M42" s="261" t="str">
        <f t="shared" si="1"/>
        <v>0,00</v>
      </c>
      <c r="N42" s="262">
        <f t="shared" si="2"/>
        <v>0</v>
      </c>
      <c r="O42" s="257"/>
      <c r="P42" s="258"/>
      <c r="Q42" s="259"/>
      <c r="R42" s="248" t="s">
        <v>285</v>
      </c>
      <c r="S42" s="335"/>
      <c r="T42" s="268"/>
    </row>
    <row r="43" spans="1:20" x14ac:dyDescent="0.35">
      <c r="B43" s="75"/>
      <c r="L43" s="96" t="s">
        <v>71</v>
      </c>
      <c r="M43" s="77">
        <f>SUM(M12:M42)</f>
        <v>0</v>
      </c>
      <c r="N43" s="96">
        <f>SUM(N12:N42)</f>
        <v>0</v>
      </c>
      <c r="O43" s="96">
        <f>SUM(O12:O42)</f>
        <v>0</v>
      </c>
      <c r="P43" s="148"/>
      <c r="Q43" s="75"/>
      <c r="R43" s="75"/>
      <c r="S43" s="75"/>
    </row>
    <row r="44" spans="1:20" x14ac:dyDescent="0.35">
      <c r="R44" s="65"/>
      <c r="S44" s="65"/>
    </row>
    <row r="45" spans="1:20" x14ac:dyDescent="0.35">
      <c r="R45" s="65"/>
      <c r="S45" s="65"/>
    </row>
    <row r="46" spans="1:20" x14ac:dyDescent="0.35">
      <c r="R46" s="65"/>
      <c r="S46" s="65"/>
    </row>
  </sheetData>
  <mergeCells count="7">
    <mergeCell ref="B8:E8"/>
    <mergeCell ref="F8:L8"/>
    <mergeCell ref="B3:Q3"/>
    <mergeCell ref="B6:E6"/>
    <mergeCell ref="F6:L6"/>
    <mergeCell ref="B7:E7"/>
    <mergeCell ref="F7:L7"/>
  </mergeCells>
  <phoneticPr fontId="44" type="noConversion"/>
  <conditionalFormatting sqref="K12:K42">
    <cfRule type="containsText" dxfId="1" priority="1" operator="containsText" text="Pauschalwerte mit Urlaubsabgeltung">
      <formula>NOT(ISERROR(SEARCH("Pauschalwerte mit Urlaubsabgeltung",K12)))</formula>
    </cfRule>
  </conditionalFormatting>
  <dataValidations count="1">
    <dataValidation type="list" allowBlank="1" showInputMessage="1" showErrorMessage="1" sqref="S12:S42" xr:uid="{18EABF2A-8DAF-4E63-A722-002630CB46B6}">
      <formula1>INDIRECT(R12)</formula1>
    </dataValidation>
  </dataValidations>
  <pageMargins left="0.70866141732283472" right="0.70866141732283472" top="0.78740157480314965" bottom="0.78740157480314965" header="0.31496062992125984" footer="0.31496062992125984"/>
  <pageSetup paperSize="9" scale="33" orientation="landscape" r:id="rId1"/>
  <headerFooter>
    <oddFooter>&amp;L[Produktname]&amp;Czahlenmäßiger Nachweis&amp;RStand 17.03.2026</oddFooter>
  </headerFooter>
  <tableParts count="1">
    <tablePart r:id="rId2"/>
  </tablePart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500-000001000000}">
          <x14:formula1>
            <xm:f>'Grundlagen VKO alt'!$J$11:$J$13</xm:f>
          </x14:formula1>
          <xm:sqref>H12:H42</xm:sqref>
        </x14:dataValidation>
        <x14:dataValidation type="list" allowBlank="1" showInputMessage="1" showErrorMessage="1" xr:uid="{00000000-0002-0000-0500-000002000000}">
          <x14:formula1>
            <xm:f>'Grundlagen VKO alt'!$A$12:$A$17</xm:f>
          </x14:formula1>
          <xm:sqref>J12:J42</xm:sqref>
        </x14:dataValidation>
        <x14:dataValidation type="list" allowBlank="1" showInputMessage="1" showErrorMessage="1" xr:uid="{00000000-0002-0000-0500-000003000000}">
          <x14:formula1>
            <xm:f>'Grundlagen VKO alt'!$A$4:$A$5</xm:f>
          </x14:formula1>
          <xm:sqref>K12:K42</xm:sqref>
        </x14:dataValidation>
        <x14:dataValidation type="list" allowBlank="1" showInputMessage="1" showErrorMessage="1" xr:uid="{00000000-0002-0000-0500-000004000000}">
          <x14:formula1>
            <xm:f>Auswahlmöglichkeiten!$H$2:$H$31</xm:f>
          </x14:formula1>
          <xm:sqref>P12:P42</xm:sqref>
        </x14:dataValidation>
        <x14:dataValidation type="list" allowBlank="1" showInputMessage="1" showErrorMessage="1" xr:uid="{9AEC48B8-6253-4D73-8C60-D1494AA390CE}">
          <x14:formula1>
            <xm:f>Auswahlmöglichkeiten!$D$2:$D$7</xm:f>
          </x14:formula1>
          <xm:sqref>R12:R35 R37:R42</xm:sqref>
        </x14:dataValidation>
        <x14:dataValidation type="list" allowBlank="1" showInputMessage="1" showErrorMessage="1" xr:uid="{6174D270-7048-4EA6-AB2E-D2C6EBE99595}">
          <x14:formula1>
            <xm:f>Auswahlmöglichkeiten!$K$2:$K$4</xm:f>
          </x14:formula1>
          <xm:sqref>T12:T42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3">
    <pageSetUpPr fitToPage="1"/>
  </sheetPr>
  <dimension ref="A3:Q75"/>
  <sheetViews>
    <sheetView showGridLines="0" zoomScaleNormal="100" workbookViewId="0">
      <selection activeCell="R17" sqref="R17"/>
    </sheetView>
  </sheetViews>
  <sheetFormatPr baseColWidth="10" defaultColWidth="11.453125" defaultRowHeight="14" x14ac:dyDescent="0.3"/>
  <cols>
    <col min="1" max="2" width="9.7265625" style="72" customWidth="1"/>
    <col min="3" max="3" width="19.7265625" style="72" customWidth="1"/>
    <col min="4" max="5" width="23.7265625" style="72" customWidth="1"/>
    <col min="6" max="6" width="20.81640625" style="72" customWidth="1"/>
    <col min="7" max="7" width="14.453125" style="72" customWidth="1"/>
    <col min="8" max="8" width="17.453125" style="72" customWidth="1"/>
    <col min="9" max="9" width="13.26953125" style="72" customWidth="1"/>
    <col min="10" max="10" width="15" style="72" customWidth="1"/>
    <col min="11" max="12" width="16.453125" style="72" customWidth="1"/>
    <col min="13" max="13" width="34" style="72" customWidth="1"/>
    <col min="14" max="14" width="49" style="65" customWidth="1"/>
    <col min="15" max="15" width="26.453125" style="72" customWidth="1"/>
    <col min="16" max="16" width="81.7265625" style="72" customWidth="1"/>
    <col min="17" max="17" width="22.81640625" style="65" customWidth="1"/>
    <col min="18" max="16384" width="11.453125" style="72"/>
  </cols>
  <sheetData>
    <row r="3" spans="1:17" s="55" customFormat="1" x14ac:dyDescent="0.3">
      <c r="B3" s="401" t="str">
        <f>"zahlenmäßiger Nachweis - Anlage zum Auszahlungsantrag" &amp; " " &amp; 'Gesamtübersicht je AZ'!$C$3</f>
        <v xml:space="preserve">zahlenmäßiger Nachweis - Anlage zum Auszahlungsantrag </v>
      </c>
      <c r="C3" s="401"/>
      <c r="D3" s="401"/>
      <c r="E3" s="401"/>
      <c r="F3" s="401"/>
      <c r="G3" s="401"/>
      <c r="H3" s="401"/>
      <c r="I3" s="401"/>
      <c r="J3" s="401"/>
      <c r="K3" s="401"/>
      <c r="L3" s="401"/>
      <c r="M3" s="401"/>
      <c r="N3" s="401"/>
      <c r="Q3" s="57"/>
    </row>
    <row r="4" spans="1:17" s="57" customFormat="1" x14ac:dyDescent="0.3">
      <c r="B4" s="56"/>
      <c r="C4" s="56"/>
      <c r="D4" s="56"/>
      <c r="E4" s="56"/>
      <c r="F4" s="56"/>
      <c r="G4" s="56"/>
      <c r="H4" s="56"/>
      <c r="I4" s="56"/>
      <c r="J4" s="56"/>
      <c r="K4" s="56"/>
      <c r="L4" s="56"/>
      <c r="M4" s="56"/>
      <c r="N4" s="56"/>
    </row>
    <row r="5" spans="1:17" s="55" customFormat="1" x14ac:dyDescent="0.3">
      <c r="B5" s="58"/>
      <c r="C5" s="59"/>
      <c r="D5" s="59"/>
      <c r="E5" s="59"/>
      <c r="F5" s="60"/>
      <c r="G5" s="60"/>
      <c r="H5" s="61"/>
      <c r="N5" s="62" t="s">
        <v>26</v>
      </c>
      <c r="Q5" s="57"/>
    </row>
    <row r="6" spans="1:17" s="55" customFormat="1" ht="15" customHeight="1" x14ac:dyDescent="0.3">
      <c r="B6" s="390" t="s">
        <v>8</v>
      </c>
      <c r="C6" s="390"/>
      <c r="D6" s="390"/>
      <c r="E6" s="387" t="e">
        <f>'Gesamtübersicht je AZ'!#REF!</f>
        <v>#REF!</v>
      </c>
      <c r="F6" s="388"/>
      <c r="G6" s="388"/>
      <c r="H6" s="389"/>
      <c r="I6" s="65"/>
      <c r="Q6" s="57"/>
    </row>
    <row r="7" spans="1:17" s="55" customFormat="1" ht="15" customHeight="1" x14ac:dyDescent="0.3">
      <c r="B7" s="390" t="s">
        <v>9</v>
      </c>
      <c r="C7" s="390"/>
      <c r="D7" s="390"/>
      <c r="E7" s="387">
        <f>'Gesamtübersicht je AZ'!$B$8</f>
        <v>0</v>
      </c>
      <c r="F7" s="388"/>
      <c r="G7" s="388"/>
      <c r="H7" s="389"/>
      <c r="I7" s="65"/>
      <c r="J7" s="65"/>
      <c r="K7" s="65"/>
      <c r="L7" s="65"/>
      <c r="M7" s="65"/>
      <c r="N7" s="65"/>
    </row>
    <row r="8" spans="1:17" s="55" customFormat="1" ht="33.75" customHeight="1" x14ac:dyDescent="0.3">
      <c r="B8" s="385" t="s">
        <v>10</v>
      </c>
      <c r="C8" s="385"/>
      <c r="D8" s="385"/>
      <c r="E8" s="393">
        <f>'Gesamtübersicht je AZ'!$B$9</f>
        <v>0</v>
      </c>
      <c r="F8" s="394"/>
      <c r="G8" s="394"/>
      <c r="H8" s="395"/>
      <c r="I8" s="65"/>
      <c r="Q8" s="57"/>
    </row>
    <row r="9" spans="1:17" s="55" customFormat="1" ht="15.5" x14ac:dyDescent="0.35">
      <c r="B9" s="58"/>
      <c r="C9" s="59"/>
      <c r="D9" s="59"/>
      <c r="E9" s="59"/>
      <c r="F9" s="60"/>
      <c r="G9" s="60"/>
      <c r="H9" s="61"/>
      <c r="I9" s="64"/>
      <c r="J9" s="65"/>
      <c r="K9" s="65"/>
      <c r="L9" s="65"/>
      <c r="M9" s="65"/>
      <c r="N9" s="65"/>
      <c r="Q9" s="57"/>
    </row>
    <row r="10" spans="1:17" s="143" customFormat="1" ht="45.75" customHeight="1" x14ac:dyDescent="0.35">
      <c r="A10" s="396" t="s">
        <v>109</v>
      </c>
      <c r="B10" s="396" t="s">
        <v>27</v>
      </c>
      <c r="C10" s="406" t="s">
        <v>56</v>
      </c>
      <c r="D10" s="406" t="s">
        <v>57</v>
      </c>
      <c r="E10" s="396" t="s">
        <v>191</v>
      </c>
      <c r="F10" s="396" t="s">
        <v>58</v>
      </c>
      <c r="G10" s="396" t="s">
        <v>192</v>
      </c>
      <c r="H10" s="396" t="s">
        <v>193</v>
      </c>
      <c r="I10" s="89" t="s">
        <v>194</v>
      </c>
      <c r="J10" s="396" t="s">
        <v>36</v>
      </c>
      <c r="K10" s="89" t="s">
        <v>195</v>
      </c>
      <c r="L10" s="89" t="s">
        <v>196</v>
      </c>
      <c r="M10" s="399" t="s">
        <v>212</v>
      </c>
      <c r="N10" s="396" t="s">
        <v>37</v>
      </c>
      <c r="O10" s="396" t="s">
        <v>202</v>
      </c>
      <c r="P10" s="396" t="s">
        <v>203</v>
      </c>
      <c r="Q10" s="391" t="s">
        <v>278</v>
      </c>
    </row>
    <row r="11" spans="1:17" ht="45.75" customHeight="1" x14ac:dyDescent="0.3">
      <c r="A11" s="398"/>
      <c r="B11" s="398"/>
      <c r="C11" s="407"/>
      <c r="D11" s="407"/>
      <c r="E11" s="398"/>
      <c r="F11" s="398"/>
      <c r="G11" s="398"/>
      <c r="H11" s="398"/>
      <c r="I11" s="211" t="s">
        <v>38</v>
      </c>
      <c r="J11" s="398"/>
      <c r="K11" s="211" t="s">
        <v>38</v>
      </c>
      <c r="L11" s="211" t="s">
        <v>38</v>
      </c>
      <c r="M11" s="400"/>
      <c r="N11" s="397"/>
      <c r="O11" s="397"/>
      <c r="P11" s="397"/>
      <c r="Q11" s="392"/>
    </row>
    <row r="12" spans="1:17" ht="14.25" hidden="1" customHeight="1" x14ac:dyDescent="0.35">
      <c r="A12" s="76" t="s">
        <v>39</v>
      </c>
      <c r="B12" s="76" t="s">
        <v>40</v>
      </c>
      <c r="C12" s="76" t="s">
        <v>41</v>
      </c>
      <c r="D12" s="76" t="s">
        <v>42</v>
      </c>
      <c r="E12" s="76" t="s">
        <v>43</v>
      </c>
      <c r="F12" s="76" t="s">
        <v>44</v>
      </c>
      <c r="G12" s="76" t="s">
        <v>46</v>
      </c>
      <c r="H12" s="76" t="s">
        <v>47</v>
      </c>
      <c r="I12" s="76" t="s">
        <v>48</v>
      </c>
      <c r="J12" s="76" t="s">
        <v>49</v>
      </c>
      <c r="K12" s="76" t="s">
        <v>50</v>
      </c>
      <c r="L12" s="76" t="s">
        <v>51</v>
      </c>
      <c r="M12" s="147" t="s">
        <v>137</v>
      </c>
      <c r="N12" s="76" t="s">
        <v>52</v>
      </c>
      <c r="O12" s="110" t="s">
        <v>134</v>
      </c>
      <c r="P12" s="210" t="s">
        <v>135</v>
      </c>
      <c r="Q12" s="65" t="s">
        <v>129</v>
      </c>
    </row>
    <row r="13" spans="1:17" x14ac:dyDescent="0.3">
      <c r="A13" s="167"/>
      <c r="B13" s="202">
        <f t="shared" ref="B13:B41" si="0">ROW()-12</f>
        <v>1</v>
      </c>
      <c r="C13" s="203"/>
      <c r="D13" s="203"/>
      <c r="E13" s="202"/>
      <c r="F13" s="204"/>
      <c r="G13" s="205"/>
      <c r="H13" s="206"/>
      <c r="I13" s="207"/>
      <c r="J13" s="208"/>
      <c r="K13" s="240">
        <f t="shared" ref="K13:K43" si="1">I13</f>
        <v>0</v>
      </c>
      <c r="L13" s="173"/>
      <c r="M13" s="154"/>
      <c r="N13" s="172"/>
      <c r="O13" s="248" t="s">
        <v>256</v>
      </c>
      <c r="P13" s="171" t="s">
        <v>268</v>
      </c>
      <c r="Q13" s="268"/>
    </row>
    <row r="14" spans="1:17" x14ac:dyDescent="0.3">
      <c r="A14" s="167"/>
      <c r="B14" s="202">
        <f t="shared" si="0"/>
        <v>2</v>
      </c>
      <c r="C14" s="203"/>
      <c r="D14" s="203"/>
      <c r="E14" s="202"/>
      <c r="F14" s="209"/>
      <c r="G14" s="205"/>
      <c r="H14" s="206"/>
      <c r="I14" s="207"/>
      <c r="J14" s="208"/>
      <c r="K14" s="240">
        <f t="shared" si="1"/>
        <v>0</v>
      </c>
      <c r="L14" s="173"/>
      <c r="M14" s="154"/>
      <c r="N14" s="172"/>
      <c r="O14" s="248" t="s">
        <v>256</v>
      </c>
      <c r="P14" s="171" t="s">
        <v>274</v>
      </c>
      <c r="Q14" s="268"/>
    </row>
    <row r="15" spans="1:17" x14ac:dyDescent="0.3">
      <c r="A15" s="167"/>
      <c r="B15" s="202">
        <f t="shared" si="0"/>
        <v>3</v>
      </c>
      <c r="C15" s="203"/>
      <c r="D15" s="203"/>
      <c r="E15" s="202"/>
      <c r="F15" s="209"/>
      <c r="G15" s="205"/>
      <c r="H15" s="206"/>
      <c r="I15" s="207"/>
      <c r="J15" s="208"/>
      <c r="K15" s="240">
        <f t="shared" si="1"/>
        <v>0</v>
      </c>
      <c r="L15" s="173"/>
      <c r="M15" s="154"/>
      <c r="N15" s="172"/>
      <c r="O15" s="248"/>
      <c r="P15" s="171"/>
      <c r="Q15" s="268"/>
    </row>
    <row r="16" spans="1:17" x14ac:dyDescent="0.3">
      <c r="A16" s="167"/>
      <c r="B16" s="202">
        <f>ROW()-12</f>
        <v>4</v>
      </c>
      <c r="C16" s="203"/>
      <c r="D16" s="203"/>
      <c r="E16" s="202"/>
      <c r="F16" s="209"/>
      <c r="G16" s="205"/>
      <c r="H16" s="206"/>
      <c r="I16" s="207"/>
      <c r="J16" s="208"/>
      <c r="K16" s="240">
        <f>I16</f>
        <v>0</v>
      </c>
      <c r="L16" s="173"/>
      <c r="M16" s="154"/>
      <c r="N16" s="172"/>
      <c r="O16" s="248" t="s">
        <v>287</v>
      </c>
      <c r="P16" s="171" t="s">
        <v>267</v>
      </c>
      <c r="Q16" s="268"/>
    </row>
    <row r="17" spans="1:17" x14ac:dyDescent="0.3">
      <c r="A17" s="167"/>
      <c r="B17" s="202">
        <f>ROW()-12</f>
        <v>5</v>
      </c>
      <c r="C17" s="203"/>
      <c r="D17" s="203"/>
      <c r="E17" s="202"/>
      <c r="F17" s="209"/>
      <c r="G17" s="205"/>
      <c r="H17" s="206"/>
      <c r="I17" s="207"/>
      <c r="J17" s="208"/>
      <c r="K17" s="240">
        <f>I17</f>
        <v>0</v>
      </c>
      <c r="L17" s="173"/>
      <c r="M17" s="154"/>
      <c r="N17" s="172"/>
      <c r="O17" s="248" t="s">
        <v>287</v>
      </c>
      <c r="P17" s="171" t="s">
        <v>275</v>
      </c>
      <c r="Q17" s="268"/>
    </row>
    <row r="18" spans="1:17" x14ac:dyDescent="0.3">
      <c r="A18" s="167"/>
      <c r="B18" s="202">
        <f>ROW()-12</f>
        <v>6</v>
      </c>
      <c r="C18" s="203"/>
      <c r="D18" s="203"/>
      <c r="E18" s="202"/>
      <c r="F18" s="209"/>
      <c r="G18" s="205"/>
      <c r="H18" s="206"/>
      <c r="I18" s="207"/>
      <c r="J18" s="208"/>
      <c r="K18" s="240">
        <f>I18</f>
        <v>0</v>
      </c>
      <c r="L18" s="173"/>
      <c r="M18" s="154"/>
      <c r="N18" s="172"/>
      <c r="O18" s="248"/>
      <c r="P18" s="171"/>
      <c r="Q18" s="268"/>
    </row>
    <row r="19" spans="1:17" x14ac:dyDescent="0.3">
      <c r="A19" s="167"/>
      <c r="B19" s="202">
        <f t="shared" si="0"/>
        <v>7</v>
      </c>
      <c r="C19" s="203"/>
      <c r="D19" s="203"/>
      <c r="E19" s="202"/>
      <c r="F19" s="209"/>
      <c r="G19" s="205"/>
      <c r="H19" s="206"/>
      <c r="I19" s="207"/>
      <c r="J19" s="208"/>
      <c r="K19" s="240">
        <f t="shared" si="1"/>
        <v>0</v>
      </c>
      <c r="L19" s="173"/>
      <c r="M19" s="154"/>
      <c r="N19" s="172"/>
      <c r="O19" s="248" t="s">
        <v>208</v>
      </c>
      <c r="P19" s="171" t="s">
        <v>266</v>
      </c>
      <c r="Q19" s="268"/>
    </row>
    <row r="20" spans="1:17" x14ac:dyDescent="0.3">
      <c r="A20" s="167"/>
      <c r="B20" s="202">
        <f t="shared" si="0"/>
        <v>8</v>
      </c>
      <c r="C20" s="203"/>
      <c r="D20" s="203"/>
      <c r="E20" s="202"/>
      <c r="F20" s="209"/>
      <c r="G20" s="205"/>
      <c r="H20" s="206"/>
      <c r="I20" s="207"/>
      <c r="J20" s="208"/>
      <c r="K20" s="240">
        <f t="shared" si="1"/>
        <v>0</v>
      </c>
      <c r="L20" s="173"/>
      <c r="M20" s="154"/>
      <c r="N20" s="172"/>
      <c r="O20" s="248" t="s">
        <v>208</v>
      </c>
      <c r="P20" s="171" t="s">
        <v>265</v>
      </c>
      <c r="Q20" s="268"/>
    </row>
    <row r="21" spans="1:17" ht="23" x14ac:dyDescent="0.3">
      <c r="A21" s="167"/>
      <c r="B21" s="202">
        <f>ROW()-12</f>
        <v>9</v>
      </c>
      <c r="C21" s="203"/>
      <c r="D21" s="203"/>
      <c r="E21" s="202"/>
      <c r="F21" s="209"/>
      <c r="G21" s="205"/>
      <c r="H21" s="206"/>
      <c r="I21" s="207"/>
      <c r="J21" s="208"/>
      <c r="K21" s="240">
        <f t="shared" si="1"/>
        <v>0</v>
      </c>
      <c r="L21" s="173"/>
      <c r="M21" s="154"/>
      <c r="N21" s="172"/>
      <c r="O21" s="248" t="s">
        <v>208</v>
      </c>
      <c r="P21" s="171" t="s">
        <v>264</v>
      </c>
      <c r="Q21" s="268"/>
    </row>
    <row r="22" spans="1:17" ht="23" x14ac:dyDescent="0.3">
      <c r="A22" s="167"/>
      <c r="B22" s="202">
        <f>ROW()-12</f>
        <v>10</v>
      </c>
      <c r="C22" s="203"/>
      <c r="D22" s="203"/>
      <c r="E22" s="202"/>
      <c r="F22" s="209"/>
      <c r="G22" s="205"/>
      <c r="H22" s="206"/>
      <c r="I22" s="207"/>
      <c r="J22" s="208"/>
      <c r="K22" s="240">
        <f t="shared" si="1"/>
        <v>0</v>
      </c>
      <c r="L22" s="173"/>
      <c r="M22" s="154"/>
      <c r="N22" s="172"/>
      <c r="O22" s="248" t="s">
        <v>208</v>
      </c>
      <c r="P22" s="171" t="s">
        <v>263</v>
      </c>
      <c r="Q22" s="268"/>
    </row>
    <row r="23" spans="1:17" ht="23" x14ac:dyDescent="0.3">
      <c r="A23" s="167"/>
      <c r="B23" s="202">
        <f>ROW()-12</f>
        <v>11</v>
      </c>
      <c r="C23" s="203"/>
      <c r="D23" s="203"/>
      <c r="E23" s="202"/>
      <c r="F23" s="209"/>
      <c r="G23" s="205"/>
      <c r="H23" s="206"/>
      <c r="I23" s="207"/>
      <c r="J23" s="208"/>
      <c r="K23" s="240">
        <f t="shared" si="1"/>
        <v>0</v>
      </c>
      <c r="L23" s="173"/>
      <c r="M23" s="154"/>
      <c r="N23" s="172"/>
      <c r="O23" s="248" t="s">
        <v>208</v>
      </c>
      <c r="P23" s="171" t="s">
        <v>262</v>
      </c>
      <c r="Q23" s="268"/>
    </row>
    <row r="24" spans="1:17" ht="23" x14ac:dyDescent="0.3">
      <c r="A24" s="167"/>
      <c r="B24" s="202">
        <f>ROW()-12</f>
        <v>12</v>
      </c>
      <c r="C24" s="203"/>
      <c r="D24" s="203"/>
      <c r="E24" s="202"/>
      <c r="F24" s="209"/>
      <c r="G24" s="205"/>
      <c r="H24" s="206"/>
      <c r="I24" s="207"/>
      <c r="J24" s="208"/>
      <c r="K24" s="240">
        <f t="shared" si="1"/>
        <v>0</v>
      </c>
      <c r="L24" s="173"/>
      <c r="M24" s="154"/>
      <c r="N24" s="172"/>
      <c r="O24" s="248" t="s">
        <v>208</v>
      </c>
      <c r="P24" s="171" t="s">
        <v>261</v>
      </c>
      <c r="Q24" s="268"/>
    </row>
    <row r="25" spans="1:17" x14ac:dyDescent="0.3">
      <c r="A25" s="167"/>
      <c r="B25" s="202">
        <f>ROW()-12</f>
        <v>13</v>
      </c>
      <c r="C25" s="203"/>
      <c r="D25" s="203"/>
      <c r="E25" s="202"/>
      <c r="F25" s="209"/>
      <c r="G25" s="205"/>
      <c r="H25" s="206"/>
      <c r="I25" s="207"/>
      <c r="J25" s="208"/>
      <c r="K25" s="240">
        <f t="shared" si="1"/>
        <v>0</v>
      </c>
      <c r="L25" s="173"/>
      <c r="M25" s="154"/>
      <c r="N25" s="172"/>
      <c r="O25" s="248" t="s">
        <v>208</v>
      </c>
      <c r="P25" s="171" t="s">
        <v>260</v>
      </c>
      <c r="Q25" s="268"/>
    </row>
    <row r="26" spans="1:17" x14ac:dyDescent="0.3">
      <c r="A26" s="167"/>
      <c r="B26" s="202">
        <f t="shared" si="0"/>
        <v>14</v>
      </c>
      <c r="C26" s="203"/>
      <c r="D26" s="203"/>
      <c r="E26" s="202"/>
      <c r="F26" s="209"/>
      <c r="G26" s="205"/>
      <c r="H26" s="206"/>
      <c r="I26" s="207"/>
      <c r="J26" s="208"/>
      <c r="K26" s="240">
        <f t="shared" si="1"/>
        <v>0</v>
      </c>
      <c r="L26" s="173"/>
      <c r="M26" s="154"/>
      <c r="N26" s="172"/>
      <c r="O26" s="248" t="s">
        <v>208</v>
      </c>
      <c r="P26" s="171" t="s">
        <v>259</v>
      </c>
      <c r="Q26" s="268"/>
    </row>
    <row r="27" spans="1:17" ht="23" x14ac:dyDescent="0.3">
      <c r="A27" s="167"/>
      <c r="B27" s="202">
        <f t="shared" si="0"/>
        <v>15</v>
      </c>
      <c r="C27" s="203"/>
      <c r="D27" s="203"/>
      <c r="E27" s="202"/>
      <c r="F27" s="209"/>
      <c r="G27" s="205"/>
      <c r="H27" s="206"/>
      <c r="I27" s="207"/>
      <c r="J27" s="208"/>
      <c r="K27" s="240">
        <f t="shared" si="1"/>
        <v>0</v>
      </c>
      <c r="L27" s="173"/>
      <c r="M27" s="154"/>
      <c r="N27" s="172"/>
      <c r="O27" s="248" t="s">
        <v>208</v>
      </c>
      <c r="P27" s="171" t="s">
        <v>258</v>
      </c>
      <c r="Q27" s="268"/>
    </row>
    <row r="28" spans="1:17" x14ac:dyDescent="0.3">
      <c r="A28" s="167"/>
      <c r="B28" s="202">
        <f t="shared" si="0"/>
        <v>16</v>
      </c>
      <c r="C28" s="203"/>
      <c r="D28" s="203"/>
      <c r="E28" s="202"/>
      <c r="F28" s="209"/>
      <c r="G28" s="205"/>
      <c r="H28" s="206"/>
      <c r="I28" s="207"/>
      <c r="J28" s="208"/>
      <c r="K28" s="240">
        <f t="shared" si="1"/>
        <v>0</v>
      </c>
      <c r="L28" s="173"/>
      <c r="M28" s="154"/>
      <c r="N28" s="172"/>
      <c r="O28" s="248" t="s">
        <v>208</v>
      </c>
      <c r="P28" s="171" t="s">
        <v>257</v>
      </c>
      <c r="Q28" s="268"/>
    </row>
    <row r="29" spans="1:17" x14ac:dyDescent="0.3">
      <c r="A29" s="167"/>
      <c r="B29" s="202">
        <f t="shared" si="0"/>
        <v>17</v>
      </c>
      <c r="C29" s="203"/>
      <c r="D29" s="203"/>
      <c r="E29" s="202"/>
      <c r="F29" s="209"/>
      <c r="G29" s="205"/>
      <c r="H29" s="206"/>
      <c r="I29" s="207"/>
      <c r="J29" s="208"/>
      <c r="K29" s="240">
        <f t="shared" si="1"/>
        <v>0</v>
      </c>
      <c r="L29" s="173"/>
      <c r="M29" s="154"/>
      <c r="N29" s="172"/>
      <c r="O29" s="248" t="s">
        <v>208</v>
      </c>
      <c r="P29" s="171" t="s">
        <v>269</v>
      </c>
      <c r="Q29" s="268"/>
    </row>
    <row r="30" spans="1:17" x14ac:dyDescent="0.3">
      <c r="A30" s="167"/>
      <c r="B30" s="202">
        <f t="shared" ref="B30:B40" si="2">ROW()-12</f>
        <v>18</v>
      </c>
      <c r="C30" s="203"/>
      <c r="D30" s="203"/>
      <c r="E30" s="202"/>
      <c r="F30" s="209"/>
      <c r="G30" s="205"/>
      <c r="H30" s="206"/>
      <c r="I30" s="207"/>
      <c r="J30" s="208"/>
      <c r="K30" s="240">
        <f t="shared" si="1"/>
        <v>0</v>
      </c>
      <c r="L30" s="173"/>
      <c r="M30" s="154"/>
      <c r="N30" s="172"/>
      <c r="O30" s="248" t="s">
        <v>208</v>
      </c>
      <c r="P30" s="171" t="s">
        <v>270</v>
      </c>
      <c r="Q30" s="268"/>
    </row>
    <row r="31" spans="1:17" x14ac:dyDescent="0.3">
      <c r="A31" s="167"/>
      <c r="B31" s="202">
        <f t="shared" si="2"/>
        <v>19</v>
      </c>
      <c r="C31" s="203"/>
      <c r="D31" s="203"/>
      <c r="E31" s="202"/>
      <c r="F31" s="209"/>
      <c r="G31" s="205"/>
      <c r="H31" s="206"/>
      <c r="I31" s="207"/>
      <c r="J31" s="208"/>
      <c r="K31" s="240">
        <f t="shared" si="1"/>
        <v>0</v>
      </c>
      <c r="L31" s="173"/>
      <c r="M31" s="154"/>
      <c r="N31" s="172"/>
      <c r="O31" s="248" t="s">
        <v>208</v>
      </c>
      <c r="P31" s="171" t="s">
        <v>271</v>
      </c>
      <c r="Q31" s="268"/>
    </row>
    <row r="32" spans="1:17" ht="23" x14ac:dyDescent="0.3">
      <c r="A32" s="167"/>
      <c r="B32" s="202">
        <f t="shared" si="2"/>
        <v>20</v>
      </c>
      <c r="C32" s="203"/>
      <c r="D32" s="203"/>
      <c r="E32" s="202"/>
      <c r="F32" s="209"/>
      <c r="G32" s="205"/>
      <c r="H32" s="206"/>
      <c r="I32" s="207"/>
      <c r="J32" s="208"/>
      <c r="K32" s="240">
        <f t="shared" si="1"/>
        <v>0</v>
      </c>
      <c r="L32" s="173"/>
      <c r="M32" s="154"/>
      <c r="N32" s="172"/>
      <c r="O32" s="248" t="s">
        <v>208</v>
      </c>
      <c r="P32" s="171" t="s">
        <v>272</v>
      </c>
      <c r="Q32" s="268"/>
    </row>
    <row r="33" spans="1:17" x14ac:dyDescent="0.3">
      <c r="A33" s="167"/>
      <c r="B33" s="202">
        <f t="shared" si="2"/>
        <v>21</v>
      </c>
      <c r="C33" s="203"/>
      <c r="D33" s="203"/>
      <c r="E33" s="202"/>
      <c r="F33" s="209"/>
      <c r="G33" s="205"/>
      <c r="H33" s="206"/>
      <c r="I33" s="207"/>
      <c r="J33" s="208"/>
      <c r="K33" s="240">
        <f t="shared" ref="K33:K39" si="3">I33</f>
        <v>0</v>
      </c>
      <c r="L33" s="173"/>
      <c r="M33" s="154"/>
      <c r="N33" s="172"/>
      <c r="O33" s="248" t="s">
        <v>208</v>
      </c>
      <c r="P33" s="171" t="s">
        <v>273</v>
      </c>
      <c r="Q33" s="268"/>
    </row>
    <row r="34" spans="1:17" x14ac:dyDescent="0.3">
      <c r="A34" s="167"/>
      <c r="B34" s="202">
        <f t="shared" si="2"/>
        <v>22</v>
      </c>
      <c r="C34" s="203"/>
      <c r="D34" s="203"/>
      <c r="E34" s="202"/>
      <c r="F34" s="209"/>
      <c r="G34" s="205"/>
      <c r="H34" s="206"/>
      <c r="I34" s="207"/>
      <c r="J34" s="208"/>
      <c r="K34" s="240">
        <f t="shared" si="3"/>
        <v>0</v>
      </c>
      <c r="L34" s="173"/>
      <c r="M34" s="154"/>
      <c r="N34" s="172"/>
      <c r="O34" s="248"/>
      <c r="P34" s="171"/>
      <c r="Q34" s="268"/>
    </row>
    <row r="35" spans="1:17" ht="23.5" x14ac:dyDescent="0.3">
      <c r="A35" s="167"/>
      <c r="B35" s="202">
        <f t="shared" si="2"/>
        <v>23</v>
      </c>
      <c r="C35" s="203"/>
      <c r="D35" s="203"/>
      <c r="E35" s="202"/>
      <c r="F35" s="209"/>
      <c r="G35" s="205"/>
      <c r="H35" s="206"/>
      <c r="I35" s="207"/>
      <c r="J35" s="208"/>
      <c r="K35" s="240">
        <f t="shared" si="3"/>
        <v>0</v>
      </c>
      <c r="L35" s="173"/>
      <c r="M35" s="154"/>
      <c r="N35" s="172"/>
      <c r="O35" s="248" t="s">
        <v>283</v>
      </c>
      <c r="P35" s="171" t="s">
        <v>293</v>
      </c>
      <c r="Q35" s="268"/>
    </row>
    <row r="36" spans="1:17" ht="23.5" x14ac:dyDescent="0.3">
      <c r="A36" s="167"/>
      <c r="B36" s="202">
        <f t="shared" si="2"/>
        <v>24</v>
      </c>
      <c r="C36" s="203"/>
      <c r="D36" s="203"/>
      <c r="E36" s="202"/>
      <c r="F36" s="209"/>
      <c r="G36" s="205"/>
      <c r="H36" s="206"/>
      <c r="I36" s="207"/>
      <c r="J36" s="208"/>
      <c r="K36" s="240">
        <f t="shared" si="3"/>
        <v>0</v>
      </c>
      <c r="L36" s="173"/>
      <c r="M36" s="154"/>
      <c r="N36" s="172"/>
      <c r="O36" s="248" t="s">
        <v>283</v>
      </c>
      <c r="P36" s="171" t="s">
        <v>294</v>
      </c>
      <c r="Q36" s="268"/>
    </row>
    <row r="37" spans="1:17" x14ac:dyDescent="0.3">
      <c r="A37" s="167"/>
      <c r="B37" s="202">
        <f t="shared" si="2"/>
        <v>25</v>
      </c>
      <c r="C37" s="203"/>
      <c r="D37" s="203"/>
      <c r="E37" s="202"/>
      <c r="F37" s="209"/>
      <c r="G37" s="205"/>
      <c r="H37" s="206"/>
      <c r="I37" s="207"/>
      <c r="J37" s="208"/>
      <c r="K37" s="240">
        <f t="shared" si="3"/>
        <v>0</v>
      </c>
      <c r="L37" s="173"/>
      <c r="M37" s="154"/>
      <c r="N37" s="172"/>
      <c r="O37" s="334"/>
      <c r="P37" s="335"/>
      <c r="Q37" s="268"/>
    </row>
    <row r="38" spans="1:17" x14ac:dyDescent="0.3">
      <c r="A38" s="167"/>
      <c r="B38" s="202">
        <f t="shared" si="2"/>
        <v>26</v>
      </c>
      <c r="C38" s="203"/>
      <c r="D38" s="203"/>
      <c r="E38" s="202"/>
      <c r="F38" s="209"/>
      <c r="G38" s="205"/>
      <c r="H38" s="206"/>
      <c r="I38" s="207"/>
      <c r="J38" s="208"/>
      <c r="K38" s="240">
        <f t="shared" si="3"/>
        <v>0</v>
      </c>
      <c r="L38" s="173"/>
      <c r="M38" s="154"/>
      <c r="N38" s="172"/>
      <c r="O38" s="248" t="s">
        <v>209</v>
      </c>
      <c r="P38" s="335" t="s">
        <v>289</v>
      </c>
      <c r="Q38" s="268"/>
    </row>
    <row r="39" spans="1:17" x14ac:dyDescent="0.3">
      <c r="A39" s="167"/>
      <c r="B39" s="202">
        <f t="shared" si="2"/>
        <v>27</v>
      </c>
      <c r="C39" s="203"/>
      <c r="D39" s="203"/>
      <c r="E39" s="202"/>
      <c r="F39" s="209"/>
      <c r="G39" s="205"/>
      <c r="H39" s="206"/>
      <c r="I39" s="207"/>
      <c r="J39" s="208"/>
      <c r="K39" s="240">
        <f t="shared" si="3"/>
        <v>0</v>
      </c>
      <c r="L39" s="173"/>
      <c r="M39" s="154"/>
      <c r="N39" s="172"/>
      <c r="O39" s="248" t="s">
        <v>209</v>
      </c>
      <c r="P39" s="335" t="s">
        <v>290</v>
      </c>
      <c r="Q39" s="268"/>
    </row>
    <row r="40" spans="1:17" x14ac:dyDescent="0.3">
      <c r="A40" s="167"/>
      <c r="B40" s="202">
        <f t="shared" si="2"/>
        <v>28</v>
      </c>
      <c r="C40" s="203"/>
      <c r="D40" s="203"/>
      <c r="E40" s="202"/>
      <c r="F40" s="209"/>
      <c r="G40" s="205"/>
      <c r="H40" s="206"/>
      <c r="I40" s="207"/>
      <c r="J40" s="208"/>
      <c r="K40" s="240">
        <f t="shared" si="1"/>
        <v>0</v>
      </c>
      <c r="L40" s="173"/>
      <c r="M40" s="154"/>
      <c r="N40" s="172"/>
      <c r="O40" s="248" t="s">
        <v>209</v>
      </c>
      <c r="P40" s="335" t="s">
        <v>291</v>
      </c>
      <c r="Q40" s="268"/>
    </row>
    <row r="41" spans="1:17" ht="23" x14ac:dyDescent="0.3">
      <c r="A41" s="167"/>
      <c r="B41" s="202">
        <f t="shared" si="0"/>
        <v>29</v>
      </c>
      <c r="C41" s="203"/>
      <c r="D41" s="203"/>
      <c r="E41" s="202"/>
      <c r="F41" s="209"/>
      <c r="G41" s="205"/>
      <c r="H41" s="206"/>
      <c r="I41" s="207"/>
      <c r="J41" s="208"/>
      <c r="K41" s="240">
        <f t="shared" si="1"/>
        <v>0</v>
      </c>
      <c r="L41" s="173"/>
      <c r="M41" s="154"/>
      <c r="N41" s="172"/>
      <c r="O41" s="248" t="s">
        <v>209</v>
      </c>
      <c r="P41" s="335" t="s">
        <v>292</v>
      </c>
      <c r="Q41" s="268"/>
    </row>
    <row r="42" spans="1:17" x14ac:dyDescent="0.3">
      <c r="A42" s="212"/>
      <c r="B42" s="202">
        <f>ROW()-12</f>
        <v>30</v>
      </c>
      <c r="C42" s="203"/>
      <c r="D42" s="203"/>
      <c r="E42" s="202"/>
      <c r="F42" s="209"/>
      <c r="G42" s="205"/>
      <c r="H42" s="206"/>
      <c r="I42" s="207"/>
      <c r="J42" s="208"/>
      <c r="K42" s="240">
        <f>I42</f>
        <v>0</v>
      </c>
      <c r="L42" s="173"/>
      <c r="M42" s="154"/>
      <c r="N42" s="172"/>
      <c r="O42" s="248"/>
      <c r="P42" s="335"/>
      <c r="Q42" s="268"/>
    </row>
    <row r="43" spans="1:17" x14ac:dyDescent="0.3">
      <c r="A43" s="212"/>
      <c r="B43" s="202">
        <f>ROW()-12</f>
        <v>31</v>
      </c>
      <c r="C43" s="203"/>
      <c r="D43" s="203"/>
      <c r="E43" s="202"/>
      <c r="F43" s="209"/>
      <c r="G43" s="205"/>
      <c r="H43" s="206"/>
      <c r="I43" s="207"/>
      <c r="J43" s="208"/>
      <c r="K43" s="240">
        <f t="shared" si="1"/>
        <v>0</v>
      </c>
      <c r="L43" s="173"/>
      <c r="M43" s="154"/>
      <c r="N43" s="172"/>
      <c r="O43" s="248" t="s">
        <v>285</v>
      </c>
      <c r="P43" s="335"/>
      <c r="Q43" s="268"/>
    </row>
    <row r="44" spans="1:17" x14ac:dyDescent="0.3">
      <c r="B44" s="69"/>
      <c r="C44" s="69"/>
      <c r="D44" s="69"/>
      <c r="E44" s="69"/>
      <c r="F44" s="69"/>
      <c r="G44" s="69"/>
      <c r="H44" s="109" t="s">
        <v>71</v>
      </c>
      <c r="I44" s="108">
        <f>SUM(I13:I43)</f>
        <v>0</v>
      </c>
      <c r="K44" s="108">
        <f>SUM(K13:K43)</f>
        <v>0</v>
      </c>
      <c r="L44" s="108">
        <f>SUM(L13:L43)</f>
        <v>0</v>
      </c>
      <c r="M44" s="165"/>
      <c r="N44" s="69"/>
    </row>
    <row r="45" spans="1:17" x14ac:dyDescent="0.3">
      <c r="B45" s="69"/>
      <c r="C45" s="69"/>
      <c r="D45" s="69"/>
      <c r="E45" s="69"/>
      <c r="F45" s="69"/>
      <c r="G45" s="69"/>
      <c r="H45" s="69"/>
      <c r="I45" s="71"/>
      <c r="J45" s="71"/>
      <c r="K45" s="69"/>
      <c r="L45" s="69"/>
      <c r="M45" s="69"/>
      <c r="N45" s="69"/>
    </row>
    <row r="46" spans="1:17" ht="14.5" x14ac:dyDescent="0.3">
      <c r="B46" s="402" t="s">
        <v>197</v>
      </c>
      <c r="C46" s="403"/>
      <c r="D46" s="403"/>
      <c r="E46" s="403"/>
      <c r="F46" s="403"/>
      <c r="G46" s="403"/>
      <c r="H46" s="403"/>
      <c r="I46" s="403"/>
      <c r="J46" s="403"/>
      <c r="K46" s="144"/>
      <c r="L46" s="144"/>
      <c r="M46" s="166"/>
    </row>
    <row r="47" spans="1:17" ht="31.5" customHeight="1" x14ac:dyDescent="0.3">
      <c r="B47" s="404" t="s">
        <v>198</v>
      </c>
      <c r="C47" s="405"/>
      <c r="D47" s="405"/>
      <c r="E47" s="405"/>
      <c r="F47" s="405"/>
      <c r="G47" s="405"/>
      <c r="H47" s="405"/>
      <c r="I47" s="405"/>
      <c r="J47" s="405"/>
      <c r="K47" s="65"/>
      <c r="L47" s="65"/>
      <c r="M47" s="65"/>
    </row>
    <row r="48" spans="1:17" x14ac:dyDescent="0.3">
      <c r="K48" s="65"/>
      <c r="L48" s="65"/>
      <c r="M48" s="65"/>
    </row>
    <row r="49" spans="2:13" x14ac:dyDescent="0.3">
      <c r="B49" s="65"/>
      <c r="C49" s="65"/>
      <c r="D49" s="65"/>
      <c r="E49" s="65"/>
      <c r="F49" s="65"/>
      <c r="G49" s="65"/>
      <c r="H49" s="65"/>
      <c r="I49" s="65"/>
      <c r="J49" s="65"/>
      <c r="K49" s="65"/>
      <c r="L49" s="65"/>
      <c r="M49" s="65"/>
    </row>
    <row r="50" spans="2:13" x14ac:dyDescent="0.3">
      <c r="B50" s="65"/>
      <c r="C50" s="65"/>
      <c r="D50" s="65"/>
      <c r="E50" s="65"/>
      <c r="F50" s="65"/>
      <c r="G50" s="65"/>
      <c r="H50" s="65"/>
      <c r="I50" s="65"/>
      <c r="J50" s="65"/>
      <c r="K50" s="65"/>
      <c r="L50" s="65"/>
      <c r="M50" s="65"/>
    </row>
    <row r="51" spans="2:13" x14ac:dyDescent="0.3">
      <c r="B51" s="65"/>
      <c r="C51" s="65"/>
      <c r="D51" s="65"/>
      <c r="E51" s="65"/>
      <c r="F51" s="65"/>
      <c r="G51" s="65"/>
      <c r="H51" s="65"/>
      <c r="I51" s="65"/>
      <c r="J51" s="65"/>
      <c r="K51" s="65"/>
      <c r="L51" s="65"/>
      <c r="M51" s="65"/>
    </row>
    <row r="52" spans="2:13" x14ac:dyDescent="0.3">
      <c r="B52" s="65"/>
      <c r="C52" s="65"/>
      <c r="D52" s="65"/>
      <c r="E52" s="65"/>
      <c r="F52" s="65"/>
      <c r="G52" s="65"/>
      <c r="H52" s="65"/>
      <c r="I52" s="65"/>
      <c r="J52" s="65"/>
      <c r="K52" s="65"/>
      <c r="L52" s="65"/>
      <c r="M52" s="65"/>
    </row>
    <row r="53" spans="2:13" x14ac:dyDescent="0.3">
      <c r="B53" s="65"/>
      <c r="C53" s="65"/>
      <c r="D53" s="65"/>
      <c r="E53" s="65"/>
      <c r="F53" s="65"/>
      <c r="G53" s="65"/>
      <c r="H53" s="65"/>
      <c r="I53" s="65"/>
      <c r="J53" s="65"/>
      <c r="K53" s="65"/>
      <c r="L53" s="65"/>
      <c r="M53" s="65"/>
    </row>
    <row r="54" spans="2:13" x14ac:dyDescent="0.3">
      <c r="B54" s="65"/>
      <c r="C54" s="65"/>
      <c r="D54" s="65"/>
      <c r="E54" s="65"/>
      <c r="F54" s="65"/>
      <c r="G54" s="65"/>
      <c r="H54" s="65"/>
      <c r="I54" s="65"/>
      <c r="J54" s="65"/>
      <c r="K54" s="65"/>
      <c r="L54" s="65"/>
      <c r="M54" s="65"/>
    </row>
    <row r="55" spans="2:13" x14ac:dyDescent="0.3">
      <c r="B55" s="65"/>
      <c r="C55" s="65"/>
      <c r="D55" s="65"/>
      <c r="E55" s="65"/>
      <c r="F55" s="65"/>
      <c r="G55" s="65"/>
      <c r="H55" s="65"/>
      <c r="I55" s="65"/>
      <c r="J55" s="65"/>
      <c r="K55" s="65"/>
      <c r="L55" s="65"/>
      <c r="M55" s="65"/>
    </row>
    <row r="56" spans="2:13" x14ac:dyDescent="0.3">
      <c r="B56" s="65"/>
      <c r="C56" s="65"/>
      <c r="D56" s="65"/>
      <c r="E56" s="65"/>
      <c r="F56" s="65"/>
      <c r="G56" s="65"/>
      <c r="H56" s="65"/>
      <c r="I56" s="65"/>
      <c r="J56" s="65"/>
      <c r="K56" s="65"/>
      <c r="L56" s="65"/>
      <c r="M56" s="65"/>
    </row>
    <row r="57" spans="2:13" x14ac:dyDescent="0.3">
      <c r="B57" s="65"/>
      <c r="C57" s="65"/>
      <c r="D57" s="65"/>
      <c r="E57" s="65"/>
      <c r="F57" s="65"/>
      <c r="G57" s="65"/>
      <c r="H57" s="65"/>
      <c r="I57" s="65"/>
      <c r="J57" s="65"/>
      <c r="K57" s="65"/>
      <c r="L57" s="65"/>
      <c r="M57" s="65"/>
    </row>
    <row r="58" spans="2:13" x14ac:dyDescent="0.3">
      <c r="B58" s="65"/>
      <c r="C58" s="65"/>
      <c r="D58" s="65"/>
      <c r="E58" s="65"/>
      <c r="F58" s="65"/>
      <c r="G58" s="65"/>
      <c r="H58" s="65"/>
      <c r="I58" s="65"/>
      <c r="J58" s="65"/>
      <c r="K58" s="65"/>
      <c r="L58" s="65"/>
      <c r="M58" s="65"/>
    </row>
    <row r="59" spans="2:13" x14ac:dyDescent="0.3">
      <c r="B59" s="65"/>
      <c r="C59" s="65"/>
      <c r="D59" s="65"/>
      <c r="E59" s="65"/>
      <c r="F59" s="65"/>
      <c r="G59" s="65"/>
      <c r="H59" s="65"/>
      <c r="I59" s="65"/>
      <c r="J59" s="65"/>
      <c r="K59" s="65"/>
      <c r="L59" s="65"/>
      <c r="M59" s="65"/>
    </row>
    <row r="60" spans="2:13" x14ac:dyDescent="0.3">
      <c r="B60" s="65"/>
      <c r="C60" s="65"/>
      <c r="D60" s="65"/>
      <c r="E60" s="65"/>
      <c r="F60" s="65"/>
      <c r="G60" s="65"/>
      <c r="H60" s="65"/>
      <c r="I60" s="65"/>
      <c r="J60" s="65"/>
      <c r="K60" s="65"/>
      <c r="L60" s="65"/>
      <c r="M60" s="65"/>
    </row>
    <row r="61" spans="2:13" x14ac:dyDescent="0.3">
      <c r="B61" s="65"/>
      <c r="C61" s="65"/>
      <c r="D61" s="65"/>
      <c r="E61" s="65"/>
      <c r="F61" s="65"/>
      <c r="G61" s="65"/>
      <c r="H61" s="65"/>
      <c r="I61" s="65"/>
      <c r="J61" s="65"/>
      <c r="K61" s="65"/>
      <c r="L61" s="65"/>
      <c r="M61" s="65"/>
    </row>
    <row r="62" spans="2:13" x14ac:dyDescent="0.3">
      <c r="B62" s="65"/>
      <c r="C62" s="65"/>
      <c r="D62" s="65"/>
      <c r="E62" s="65"/>
      <c r="F62" s="65"/>
      <c r="G62" s="65"/>
      <c r="H62" s="65"/>
      <c r="I62" s="65"/>
      <c r="J62" s="65"/>
      <c r="K62" s="65"/>
      <c r="L62" s="65"/>
      <c r="M62" s="65"/>
    </row>
    <row r="63" spans="2:13" x14ac:dyDescent="0.3">
      <c r="B63" s="65"/>
      <c r="C63" s="65"/>
      <c r="D63" s="65"/>
      <c r="E63" s="65"/>
      <c r="F63" s="65"/>
      <c r="G63" s="65"/>
      <c r="H63" s="65"/>
      <c r="I63" s="65"/>
      <c r="J63" s="65"/>
      <c r="K63" s="65"/>
      <c r="L63" s="65"/>
      <c r="M63" s="65"/>
    </row>
    <row r="64" spans="2:13" x14ac:dyDescent="0.3">
      <c r="B64" s="65"/>
      <c r="C64" s="65"/>
      <c r="D64" s="65"/>
      <c r="E64" s="65"/>
      <c r="F64" s="65"/>
      <c r="G64" s="65"/>
      <c r="H64" s="65"/>
      <c r="I64" s="65"/>
      <c r="J64" s="65"/>
      <c r="K64" s="65"/>
      <c r="L64" s="65"/>
      <c r="M64" s="65"/>
    </row>
    <row r="65" spans="2:13" x14ac:dyDescent="0.3">
      <c r="B65" s="65"/>
      <c r="C65" s="65"/>
      <c r="D65" s="65"/>
      <c r="E65" s="65"/>
      <c r="F65" s="65"/>
      <c r="G65" s="65"/>
      <c r="H65" s="65"/>
      <c r="I65" s="65"/>
      <c r="J65" s="65"/>
      <c r="K65" s="65"/>
      <c r="L65" s="65"/>
      <c r="M65" s="65"/>
    </row>
    <row r="66" spans="2:13" x14ac:dyDescent="0.3">
      <c r="B66" s="65"/>
      <c r="C66" s="65"/>
      <c r="D66" s="65"/>
      <c r="E66" s="65"/>
      <c r="F66" s="65"/>
      <c r="G66" s="65"/>
      <c r="H66" s="65"/>
      <c r="I66" s="65"/>
      <c r="J66" s="65"/>
      <c r="K66" s="65"/>
      <c r="L66" s="65"/>
      <c r="M66" s="65"/>
    </row>
    <row r="67" spans="2:13" x14ac:dyDescent="0.3">
      <c r="B67" s="65"/>
      <c r="C67" s="65"/>
      <c r="D67" s="65"/>
      <c r="E67" s="65"/>
      <c r="F67" s="65"/>
      <c r="G67" s="65"/>
      <c r="H67" s="65"/>
      <c r="I67" s="65"/>
      <c r="J67" s="65"/>
      <c r="K67" s="65"/>
      <c r="L67" s="65"/>
      <c r="M67" s="65"/>
    </row>
    <row r="68" spans="2:13" x14ac:dyDescent="0.3">
      <c r="B68" s="65"/>
      <c r="C68" s="65"/>
      <c r="D68" s="65"/>
      <c r="E68" s="65"/>
      <c r="F68" s="65"/>
      <c r="G68" s="65"/>
      <c r="H68" s="65"/>
      <c r="I68" s="65"/>
      <c r="J68" s="65"/>
      <c r="K68" s="65"/>
      <c r="L68" s="65"/>
      <c r="M68" s="65"/>
    </row>
    <row r="69" spans="2:13" x14ac:dyDescent="0.3">
      <c r="B69" s="65"/>
      <c r="C69" s="65"/>
      <c r="D69" s="65"/>
      <c r="E69" s="65"/>
      <c r="F69" s="65"/>
      <c r="G69" s="65"/>
      <c r="H69" s="65"/>
      <c r="I69" s="65"/>
      <c r="J69" s="65"/>
      <c r="K69" s="65"/>
      <c r="L69" s="65"/>
      <c r="M69" s="65"/>
    </row>
    <row r="70" spans="2:13" x14ac:dyDescent="0.3">
      <c r="B70" s="65"/>
      <c r="C70" s="65"/>
      <c r="D70" s="65"/>
      <c r="E70" s="65"/>
      <c r="F70" s="65"/>
      <c r="G70" s="65"/>
      <c r="H70" s="65"/>
      <c r="I70" s="65"/>
      <c r="J70" s="65"/>
      <c r="K70" s="65"/>
      <c r="L70" s="65"/>
      <c r="M70" s="65"/>
    </row>
    <row r="71" spans="2:13" x14ac:dyDescent="0.3">
      <c r="B71" s="65"/>
      <c r="C71" s="65"/>
      <c r="D71" s="65"/>
      <c r="E71" s="65"/>
      <c r="F71" s="65"/>
      <c r="G71" s="65"/>
      <c r="H71" s="65"/>
      <c r="I71" s="65"/>
      <c r="J71" s="65"/>
      <c r="K71" s="65"/>
      <c r="L71" s="65"/>
      <c r="M71" s="65"/>
    </row>
    <row r="72" spans="2:13" x14ac:dyDescent="0.3">
      <c r="B72" s="65"/>
      <c r="C72" s="65"/>
      <c r="D72" s="65"/>
      <c r="E72" s="65"/>
      <c r="F72" s="65"/>
      <c r="G72" s="65"/>
      <c r="H72" s="65"/>
      <c r="I72" s="65"/>
      <c r="J72" s="65"/>
      <c r="K72" s="65"/>
      <c r="L72" s="65"/>
      <c r="M72" s="65"/>
    </row>
    <row r="73" spans="2:13" x14ac:dyDescent="0.3">
      <c r="B73" s="65"/>
      <c r="C73" s="65"/>
      <c r="D73" s="65"/>
      <c r="E73" s="65"/>
      <c r="F73" s="65"/>
      <c r="G73" s="65"/>
      <c r="H73" s="65"/>
      <c r="I73" s="65"/>
      <c r="J73" s="65"/>
      <c r="K73" s="65"/>
      <c r="L73" s="65"/>
      <c r="M73" s="65"/>
    </row>
    <row r="74" spans="2:13" x14ac:dyDescent="0.3">
      <c r="B74" s="65"/>
      <c r="C74" s="65"/>
      <c r="D74" s="65"/>
      <c r="E74" s="65"/>
      <c r="F74" s="65"/>
      <c r="G74" s="65"/>
      <c r="H74" s="65"/>
      <c r="I74" s="65"/>
      <c r="J74" s="65"/>
      <c r="K74" s="65"/>
      <c r="L74" s="65"/>
      <c r="M74" s="65"/>
    </row>
    <row r="75" spans="2:13" x14ac:dyDescent="0.3">
      <c r="B75" s="65"/>
      <c r="C75" s="65"/>
      <c r="D75" s="65"/>
      <c r="E75" s="65"/>
      <c r="F75" s="65"/>
      <c r="G75" s="65"/>
      <c r="H75" s="65"/>
      <c r="I75" s="65"/>
      <c r="J75" s="65"/>
      <c r="K75" s="65"/>
      <c r="L75" s="65"/>
      <c r="M75" s="65"/>
    </row>
  </sheetData>
  <mergeCells count="23">
    <mergeCell ref="B46:J46"/>
    <mergeCell ref="B47:J47"/>
    <mergeCell ref="F10:F11"/>
    <mergeCell ref="G10:G11"/>
    <mergeCell ref="A10:A11"/>
    <mergeCell ref="B10:B11"/>
    <mergeCell ref="C10:C11"/>
    <mergeCell ref="D10:D11"/>
    <mergeCell ref="E10:E11"/>
    <mergeCell ref="B3:N3"/>
    <mergeCell ref="B6:D6"/>
    <mergeCell ref="E6:H6"/>
    <mergeCell ref="B7:D7"/>
    <mergeCell ref="E7:H7"/>
    <mergeCell ref="Q10:Q11"/>
    <mergeCell ref="B8:D8"/>
    <mergeCell ref="E8:H8"/>
    <mergeCell ref="O10:O11"/>
    <mergeCell ref="P10:P11"/>
    <mergeCell ref="H10:H11"/>
    <mergeCell ref="J10:J11"/>
    <mergeCell ref="N10:N11"/>
    <mergeCell ref="M10:M11"/>
  </mergeCells>
  <dataValidations count="5">
    <dataValidation type="custom" allowBlank="1" showInputMessage="1" showErrorMessage="1" errorTitle="negativer Betrag notwendig" error="Bitte geben Sie den negativen Betrag an, der Ihnen erstattet wird." sqref="I13:I43" xr:uid="{00000000-0002-0000-0600-000000000000}">
      <formula1>IF(OR(E13="Erstattung gesetzlicher Umlagen",E13="nachträgliche Erstattung"),I13&lt;0,I13&gt;0)</formula1>
    </dataValidation>
    <dataValidation type="decimal" allowBlank="1" showInputMessage="1" showErrorMessage="1" sqref="G13:G43" xr:uid="{00000000-0002-0000-0600-000001000000}">
      <formula1>0</formula1>
      <formula2>100</formula2>
    </dataValidation>
    <dataValidation showDropDown="1" showErrorMessage="1" errorTitle="Eingabe ungültig" error="Die hinterlegte Formel darf nicht überschrieben werden!" sqref="K13:L43" xr:uid="{00000000-0002-0000-0600-000002000000}"/>
    <dataValidation allowBlank="1" showInputMessage="1" showErrorMessage="1" promptTitle="Art der Zahlung" prompt="Bitte geben Sie hier die Art der Zahlung bzw. den Bestandteil an._x000a_" sqref="E10:E11" xr:uid="{00000000-0002-0000-0600-000003000000}"/>
    <dataValidation type="list" allowBlank="1" showInputMessage="1" showErrorMessage="1" sqref="P13:P43" xr:uid="{272E15F9-D90A-47AA-B533-06D46D908A81}">
      <formula1>INDIRECT(O13)</formula1>
    </dataValidation>
  </dataValidations>
  <pageMargins left="0.70866141732283472" right="0.70866141732283472" top="0.78740157480314965" bottom="0.78740157480314965" header="0.31496062992125984" footer="0.31496062992125984"/>
  <pageSetup paperSize="9" scale="31" fitToHeight="0" orientation="landscape" r:id="rId1"/>
  <headerFooter>
    <oddFooter>&amp;L[Produktname]&amp;Czahlenmäßiger Nachweis&amp;RStand 17.03.2026</oddFooter>
  </headerFooter>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600-000005000000}">
          <x14:formula1>
            <xm:f>Auswahlmöglichkeiten!$C$2:$C$8</xm:f>
          </x14:formula1>
          <xm:sqref>E13:E43</xm:sqref>
        </x14:dataValidation>
        <x14:dataValidation type="list" allowBlank="1" showInputMessage="1" showErrorMessage="1" xr:uid="{00000000-0002-0000-0600-000006000000}">
          <x14:formula1>
            <xm:f>Auswahlmöglichkeiten!$H$2:$H$31</xm:f>
          </x14:formula1>
          <xm:sqref>M13:M43</xm:sqref>
        </x14:dataValidation>
        <x14:dataValidation type="list" allowBlank="1" showInputMessage="1" showErrorMessage="1" xr:uid="{F0503448-3CBE-48A8-AC29-9E7130389CEC}">
          <x14:formula1>
            <xm:f>Auswahlmöglichkeiten!$D$2:$D$7</xm:f>
          </x14:formula1>
          <xm:sqref>O13:O36 O38:O43</xm:sqref>
        </x14:dataValidation>
        <x14:dataValidation type="list" allowBlank="1" showInputMessage="1" showErrorMessage="1" xr:uid="{3AA7ECD9-4374-4207-BF0B-46233D481622}">
          <x14:formula1>
            <xm:f>Auswahlmöglichkeiten!$K$2:$K$4</xm:f>
          </x14:formula1>
          <xm:sqref>Q13:Q43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1"/>
  <dimension ref="A1:AK53"/>
  <sheetViews>
    <sheetView showGridLines="0" topLeftCell="Y10" zoomScaleNormal="100" workbookViewId="0">
      <selection activeCell="R17" sqref="R17"/>
    </sheetView>
  </sheetViews>
  <sheetFormatPr baseColWidth="10" defaultColWidth="11.453125" defaultRowHeight="14.5" x14ac:dyDescent="0.35"/>
  <cols>
    <col min="1" max="1" width="9.1796875" style="116" customWidth="1"/>
    <col min="2" max="2" width="7.7265625" style="116" customWidth="1"/>
    <col min="3" max="3" width="29" style="116" customWidth="1"/>
    <col min="4" max="4" width="24.7265625" style="116" customWidth="1"/>
    <col min="5" max="5" width="24.26953125" style="116" customWidth="1"/>
    <col min="6" max="6" width="19.7265625" style="116" customWidth="1"/>
    <col min="7" max="7" width="14.81640625" style="116" customWidth="1"/>
    <col min="8" max="8" width="16.54296875" style="116" customWidth="1"/>
    <col min="9" max="9" width="17.81640625" style="116" customWidth="1"/>
    <col min="10" max="10" width="10.7265625" style="116" customWidth="1"/>
    <col min="11" max="11" width="16" style="116" customWidth="1"/>
    <col min="12" max="12" width="8.7265625" style="116" customWidth="1"/>
    <col min="13" max="13" width="9.26953125" style="116" customWidth="1"/>
    <col min="14" max="14" width="8.7265625" style="116" customWidth="1"/>
    <col min="15" max="15" width="8.54296875" style="116" customWidth="1"/>
    <col min="16" max="19" width="12.26953125" style="116" customWidth="1"/>
    <col min="20" max="20" width="15.453125" style="116" customWidth="1"/>
    <col min="21" max="22" width="15.54296875" style="116" customWidth="1"/>
    <col min="23" max="23" width="36.453125" style="116" customWidth="1"/>
    <col min="24" max="24" width="50.1796875" style="116" customWidth="1"/>
    <col min="25" max="25" width="26.453125" style="72" customWidth="1"/>
    <col min="26" max="26" width="81.7265625" style="72" customWidth="1"/>
    <col min="27" max="27" width="27" style="72" customWidth="1"/>
    <col min="28" max="16384" width="11.453125" style="116"/>
  </cols>
  <sheetData>
    <row r="1" spans="1:37" s="72" customFormat="1" ht="14" x14ac:dyDescent="0.3">
      <c r="X1" s="65"/>
    </row>
    <row r="2" spans="1:37" s="72" customFormat="1" ht="14" x14ac:dyDescent="0.3">
      <c r="X2" s="65"/>
    </row>
    <row r="3" spans="1:37" s="55" customFormat="1" ht="14" x14ac:dyDescent="0.3">
      <c r="B3" s="387" t="str">
        <f>"zahlenmäßiger Nachweis - Anlage zum Auszahlungsantrag" &amp; " " &amp; 'Gesamtübersicht je AZ'!$C$3</f>
        <v xml:space="preserve">zahlenmäßiger Nachweis - Anlage zum Auszahlungsantrag </v>
      </c>
      <c r="C3" s="388"/>
      <c r="D3" s="388"/>
      <c r="E3" s="388"/>
      <c r="F3" s="388"/>
      <c r="G3" s="388"/>
      <c r="H3" s="388"/>
      <c r="I3" s="388"/>
      <c r="J3" s="388"/>
      <c r="K3" s="388"/>
      <c r="L3" s="388"/>
      <c r="M3" s="388"/>
      <c r="N3" s="388"/>
      <c r="O3" s="388"/>
      <c r="P3" s="388"/>
      <c r="Q3" s="388"/>
      <c r="R3" s="388"/>
      <c r="S3" s="388"/>
      <c r="T3" s="388"/>
      <c r="U3" s="388"/>
      <c r="V3" s="388"/>
      <c r="W3" s="388"/>
      <c r="X3" s="389"/>
    </row>
    <row r="4" spans="1:37" s="57" customFormat="1" ht="14" x14ac:dyDescent="0.3">
      <c r="D4" s="56"/>
      <c r="E4" s="56"/>
      <c r="F4" s="56"/>
      <c r="G4" s="56"/>
      <c r="H4" s="56"/>
      <c r="I4" s="56"/>
      <c r="J4" s="56"/>
      <c r="K4" s="56"/>
      <c r="L4" s="56"/>
      <c r="M4" s="56"/>
      <c r="N4" s="56"/>
      <c r="O4" s="56"/>
      <c r="P4" s="56"/>
      <c r="Q4" s="56"/>
      <c r="R4" s="56"/>
      <c r="S4" s="56"/>
      <c r="T4" s="56"/>
      <c r="U4" s="56"/>
      <c r="V4" s="56"/>
      <c r="W4" s="56"/>
    </row>
    <row r="5" spans="1:37" s="55" customFormat="1" ht="14" x14ac:dyDescent="0.3">
      <c r="B5" s="414" t="s">
        <v>113</v>
      </c>
      <c r="C5" s="414"/>
      <c r="D5" s="414"/>
      <c r="E5" s="414"/>
      <c r="F5" s="415" t="e">
        <f>'Gesamtübersicht je AZ'!#REF!</f>
        <v>#REF!</v>
      </c>
      <c r="G5" s="416"/>
      <c r="H5" s="416"/>
      <c r="I5" s="416"/>
      <c r="J5" s="417"/>
      <c r="K5" s="59"/>
      <c r="L5" s="59"/>
      <c r="M5" s="59"/>
      <c r="N5" s="59"/>
      <c r="O5" s="59"/>
      <c r="P5" s="59"/>
      <c r="Q5" s="60"/>
      <c r="R5" s="60"/>
      <c r="S5" s="61"/>
      <c r="X5" s="62" t="s">
        <v>26</v>
      </c>
    </row>
    <row r="6" spans="1:37" s="55" customFormat="1" ht="14" x14ac:dyDescent="0.3">
      <c r="B6" s="414" t="s">
        <v>9</v>
      </c>
      <c r="C6" s="414"/>
      <c r="D6" s="414"/>
      <c r="E6" s="414"/>
      <c r="F6" s="415">
        <f>'Gesamtübersicht je AZ'!$B$8</f>
        <v>0</v>
      </c>
      <c r="G6" s="416"/>
      <c r="H6" s="416"/>
      <c r="I6" s="416"/>
      <c r="J6" s="417"/>
      <c r="K6" s="59"/>
      <c r="L6" s="59"/>
      <c r="M6" s="59"/>
      <c r="N6" s="59"/>
      <c r="O6" s="59"/>
      <c r="P6" s="59"/>
      <c r="Q6" s="60"/>
      <c r="T6" s="65"/>
      <c r="X6" s="57"/>
    </row>
    <row r="7" spans="1:37" s="55" customFormat="1" ht="15" customHeight="1" x14ac:dyDescent="0.3">
      <c r="B7" s="408" t="s">
        <v>101</v>
      </c>
      <c r="C7" s="408"/>
      <c r="D7" s="408"/>
      <c r="E7" s="408"/>
      <c r="F7" s="409">
        <f>'Gesamtübersicht je AZ'!$B$9</f>
        <v>0</v>
      </c>
      <c r="G7" s="410"/>
      <c r="H7" s="410"/>
      <c r="I7" s="410"/>
      <c r="J7" s="411"/>
      <c r="K7" s="59"/>
      <c r="L7" s="59"/>
      <c r="M7" s="59"/>
      <c r="N7" s="59"/>
      <c r="O7" s="59"/>
      <c r="P7" s="59"/>
      <c r="Q7" s="60"/>
      <c r="R7" s="111"/>
      <c r="T7" s="65"/>
      <c r="U7" s="65"/>
      <c r="V7" s="65"/>
      <c r="W7" s="65"/>
    </row>
    <row r="8" spans="1:37" s="76" customFormat="1" ht="15.5" x14ac:dyDescent="0.35">
      <c r="B8" s="112"/>
      <c r="C8" s="112"/>
      <c r="D8" s="113"/>
      <c r="E8" s="113"/>
      <c r="F8" s="114"/>
      <c r="G8" s="115"/>
      <c r="H8" s="115"/>
      <c r="I8" s="115"/>
      <c r="J8" s="116"/>
      <c r="K8" s="116"/>
      <c r="L8" s="116"/>
      <c r="M8" s="116"/>
      <c r="N8" s="116"/>
      <c r="O8" s="116"/>
      <c r="P8" s="59"/>
      <c r="Q8" s="60"/>
      <c r="R8" s="117"/>
      <c r="S8" s="118"/>
      <c r="T8" s="116"/>
      <c r="Y8" s="55"/>
      <c r="Z8" s="55"/>
      <c r="AA8" s="55"/>
      <c r="AH8" s="119"/>
      <c r="AI8" s="119"/>
      <c r="AJ8" s="119"/>
      <c r="AK8" s="119"/>
    </row>
    <row r="9" spans="1:37" s="76" customFormat="1" ht="15.5" x14ac:dyDescent="0.35">
      <c r="B9" s="120"/>
      <c r="C9" s="120"/>
      <c r="D9" s="121"/>
      <c r="E9" s="121"/>
      <c r="F9" s="121"/>
      <c r="G9" s="122"/>
      <c r="H9" s="122"/>
      <c r="I9" s="114"/>
      <c r="J9" s="114"/>
      <c r="K9" s="114"/>
      <c r="L9" s="114"/>
      <c r="M9" s="114"/>
      <c r="N9" s="114"/>
      <c r="O9" s="114"/>
      <c r="P9" s="117"/>
      <c r="Q9" s="117"/>
      <c r="R9" s="117"/>
      <c r="S9" s="118"/>
      <c r="T9" s="123"/>
      <c r="U9" s="124"/>
      <c r="V9" s="124"/>
      <c r="W9" s="124"/>
      <c r="X9" s="72"/>
      <c r="Y9" s="55"/>
      <c r="Z9" s="55"/>
      <c r="AA9" s="55"/>
    </row>
    <row r="10" spans="1:37" s="279" customFormat="1" ht="90.5" x14ac:dyDescent="0.25">
      <c r="A10" s="277" t="s">
        <v>109</v>
      </c>
      <c r="B10" s="277" t="s">
        <v>27</v>
      </c>
      <c r="C10" s="278" t="s">
        <v>114</v>
      </c>
      <c r="D10" s="278" t="s">
        <v>115</v>
      </c>
      <c r="E10" s="278" t="s">
        <v>116</v>
      </c>
      <c r="F10" s="278" t="s">
        <v>286</v>
      </c>
      <c r="G10" s="278" t="s">
        <v>117</v>
      </c>
      <c r="H10" s="278" t="s">
        <v>118</v>
      </c>
      <c r="I10" s="278" t="s">
        <v>119</v>
      </c>
      <c r="J10" s="278" t="s">
        <v>120</v>
      </c>
      <c r="K10" s="278" t="s">
        <v>65</v>
      </c>
      <c r="L10" s="278" t="s">
        <v>121</v>
      </c>
      <c r="M10" s="278" t="s">
        <v>122</v>
      </c>
      <c r="N10" s="278" t="s">
        <v>123</v>
      </c>
      <c r="O10" s="278" t="s">
        <v>124</v>
      </c>
      <c r="P10" s="278" t="s">
        <v>121</v>
      </c>
      <c r="Q10" s="278" t="s">
        <v>122</v>
      </c>
      <c r="R10" s="278" t="s">
        <v>123</v>
      </c>
      <c r="S10" s="278" t="s">
        <v>124</v>
      </c>
      <c r="T10" s="278" t="s">
        <v>125</v>
      </c>
      <c r="U10" s="278" t="s">
        <v>126</v>
      </c>
      <c r="V10" s="278" t="s">
        <v>196</v>
      </c>
      <c r="W10" s="278" t="s">
        <v>212</v>
      </c>
      <c r="X10" s="278" t="s">
        <v>37</v>
      </c>
      <c r="Y10" s="278" t="s">
        <v>202</v>
      </c>
      <c r="Z10" s="278" t="s">
        <v>203</v>
      </c>
      <c r="AA10" s="272" t="s">
        <v>278</v>
      </c>
    </row>
    <row r="11" spans="1:37" s="279" customFormat="1" ht="15" customHeight="1" x14ac:dyDescent="0.25">
      <c r="A11" s="413"/>
      <c r="B11" s="413"/>
      <c r="C11" s="413"/>
      <c r="D11" s="413"/>
      <c r="E11" s="413"/>
      <c r="F11" s="424"/>
      <c r="G11" s="413"/>
      <c r="H11" s="413"/>
      <c r="I11" s="413"/>
      <c r="J11" s="413"/>
      <c r="K11" s="413" t="s">
        <v>38</v>
      </c>
      <c r="L11" s="419" t="s">
        <v>127</v>
      </c>
      <c r="M11" s="420"/>
      <c r="N11" s="420"/>
      <c r="O11" s="421"/>
      <c r="P11" s="419" t="s">
        <v>127</v>
      </c>
      <c r="Q11" s="420"/>
      <c r="R11" s="420"/>
      <c r="S11" s="421"/>
      <c r="T11" s="413" t="s">
        <v>38</v>
      </c>
      <c r="U11" s="413" t="s">
        <v>38</v>
      </c>
      <c r="V11" s="413" t="s">
        <v>38</v>
      </c>
      <c r="W11" s="399"/>
      <c r="X11" s="399"/>
      <c r="Y11" s="399"/>
      <c r="Z11" s="399"/>
      <c r="AA11" s="271"/>
    </row>
    <row r="12" spans="1:37" s="281" customFormat="1" ht="18.75" customHeight="1" x14ac:dyDescent="0.25">
      <c r="A12" s="413"/>
      <c r="B12" s="413"/>
      <c r="C12" s="413"/>
      <c r="D12" s="413"/>
      <c r="E12" s="413"/>
      <c r="F12" s="424"/>
      <c r="G12" s="413"/>
      <c r="H12" s="413"/>
      <c r="I12" s="413"/>
      <c r="J12" s="413"/>
      <c r="K12" s="413"/>
      <c r="L12" s="422" t="s">
        <v>128</v>
      </c>
      <c r="M12" s="423"/>
      <c r="N12" s="423"/>
      <c r="O12" s="423"/>
      <c r="P12" s="422"/>
      <c r="Q12" s="423"/>
      <c r="R12" s="423"/>
      <c r="S12" s="423"/>
      <c r="T12" s="413"/>
      <c r="U12" s="413"/>
      <c r="V12" s="413"/>
      <c r="W12" s="412"/>
      <c r="X12" s="412"/>
      <c r="Y12" s="412"/>
      <c r="Z12" s="412"/>
      <c r="AA12" s="280"/>
    </row>
    <row r="13" spans="1:37" s="296" customFormat="1" ht="15.75" hidden="1" customHeight="1" x14ac:dyDescent="0.25">
      <c r="A13" s="282" t="s">
        <v>108</v>
      </c>
      <c r="B13" s="283" t="s">
        <v>39</v>
      </c>
      <c r="C13" s="283" t="s">
        <v>129</v>
      </c>
      <c r="D13" s="284" t="s">
        <v>40</v>
      </c>
      <c r="E13" s="284" t="s">
        <v>41</v>
      </c>
      <c r="F13" s="284" t="s">
        <v>42</v>
      </c>
      <c r="G13" s="285" t="s">
        <v>44</v>
      </c>
      <c r="H13" s="285" t="s">
        <v>45</v>
      </c>
      <c r="I13" s="286" t="s">
        <v>46</v>
      </c>
      <c r="J13" s="287" t="s">
        <v>48</v>
      </c>
      <c r="K13" s="288" t="s">
        <v>49</v>
      </c>
      <c r="L13" s="288" t="s">
        <v>130</v>
      </c>
      <c r="M13" s="288" t="s">
        <v>131</v>
      </c>
      <c r="N13" s="288" t="s">
        <v>132</v>
      </c>
      <c r="O13" s="288" t="s">
        <v>133</v>
      </c>
      <c r="P13" s="288" t="s">
        <v>50</v>
      </c>
      <c r="Q13" s="288" t="s">
        <v>51</v>
      </c>
      <c r="R13" s="288" t="s">
        <v>52</v>
      </c>
      <c r="S13" s="288" t="s">
        <v>134</v>
      </c>
      <c r="T13" s="289" t="s">
        <v>135</v>
      </c>
      <c r="U13" s="290" t="s">
        <v>136</v>
      </c>
      <c r="V13" s="290" t="s">
        <v>238</v>
      </c>
      <c r="W13" s="291" t="s">
        <v>137</v>
      </c>
      <c r="X13" s="292" t="s">
        <v>138</v>
      </c>
      <c r="Y13" s="293" t="s">
        <v>43</v>
      </c>
      <c r="Z13" s="294" t="s">
        <v>47</v>
      </c>
      <c r="AA13" s="295"/>
    </row>
    <row r="14" spans="1:37" s="297" customFormat="1" ht="12" x14ac:dyDescent="0.3">
      <c r="A14" s="125"/>
      <c r="B14" s="227">
        <f t="shared" ref="B14:B44" si="0">ROW()-13</f>
        <v>1</v>
      </c>
      <c r="C14" s="227"/>
      <c r="D14" s="228"/>
      <c r="E14" s="228"/>
      <c r="F14" s="229"/>
      <c r="G14" s="230"/>
      <c r="H14" s="230"/>
      <c r="I14" s="231"/>
      <c r="J14" s="232"/>
      <c r="K14" s="236" t="str">
        <f>IF(ISBLANK($J14),"0,00",IF($G14="Stunden",VLOOKUP($J14,'Grundlage UN-Lohn'!$M$9:$R$13,2),IF($G14="Monat",VLOOKUP($J14,'Grundlage UN-Lohn'!$M$2:$R$6,2),"0,00")))</f>
        <v>0,00</v>
      </c>
      <c r="L14" s="233"/>
      <c r="M14" s="233"/>
      <c r="N14" s="233"/>
      <c r="O14" s="233"/>
      <c r="P14" s="237" t="str">
        <f>IF(ISBLANK($J14),"0,00",IF(AND($G14="Stunden",$L14="Ja"),VLOOKUP($J14,'Grundlage UN-Lohn'!$M$9:$R$13,3),IF(AND($G14="Monat",$L14="Ja"),VLOOKUP($J14,'Grundlage UN-Lohn'!$M$2:$R$6,3),"0,00")))</f>
        <v>0,00</v>
      </c>
      <c r="Q14" s="237" t="str">
        <f>IF(ISBLANK($J14),"0,00",IF(AND($G14="Stunden",$M14="Ja"),VLOOKUP($J14,'Grundlage UN-Lohn'!$M$9:$R$13,4),IF(AND($G14="Monat",$M14="Ja"),VLOOKUP($J14,'Grundlage UN-Lohn'!$M$2:$R$6,4),"0,00")))</f>
        <v>0,00</v>
      </c>
      <c r="R14" s="237" t="str">
        <f>IF(ISBLANK($J14),"0,00",IF(AND($G14="Stunden",$N14="Ja"),VLOOKUP($J14,'Grundlage UN-Lohn'!$M$9:$R$13,5),IF(AND($G14="Monat",$N14="Ja"),VLOOKUP($J14,'Grundlage UN-Lohn'!$M$2:$R$6,5),"0,00")))</f>
        <v>0,00</v>
      </c>
      <c r="S14" s="237" t="str">
        <f>IF(ISBLANK($J14),"0,00",IF(AND($G14="Stunden",$O14="Ja"),VLOOKUP($J14,'Grundlage UN-Lohn'!$M$9:$R$13,6),IF(AND($G14="Monat",$O14="Ja"),VLOOKUP($J14,'Grundlage UN-Lohn'!$M$2:$R$6,6),"0,00")))</f>
        <v>0,00</v>
      </c>
      <c r="T14" s="238">
        <f>IF(AND(L14="Nein",M14="Nein",N14="Nein",O14="Nein"),K14,ROUND(K14+(SUM(P14:S14)),0))</f>
        <v>0</v>
      </c>
      <c r="U14" s="239">
        <f t="shared" ref="U14:U44" si="1">IF(G14=0,0,IF(G14="Stunden",T14*I14,IF(G14="Monat",T14*H14)))</f>
        <v>0</v>
      </c>
      <c r="V14" s="234"/>
      <c r="W14" s="224"/>
      <c r="X14" s="235"/>
      <c r="Y14" s="248" t="s">
        <v>256</v>
      </c>
      <c r="Z14" s="171" t="s">
        <v>268</v>
      </c>
      <c r="AA14" s="268"/>
    </row>
    <row r="15" spans="1:37" s="297" customFormat="1" ht="12" x14ac:dyDescent="0.3">
      <c r="A15" s="125"/>
      <c r="B15" s="227">
        <f t="shared" si="0"/>
        <v>2</v>
      </c>
      <c r="C15" s="227"/>
      <c r="D15" s="228"/>
      <c r="E15" s="228"/>
      <c r="F15" s="229"/>
      <c r="G15" s="230"/>
      <c r="H15" s="230"/>
      <c r="I15" s="231"/>
      <c r="J15" s="232"/>
      <c r="K15" s="236" t="str">
        <f>IF(ISBLANK($J15),"0,00",IF($G15="Stunden",VLOOKUP($J15,'Grundlage UN-Lohn'!$M$9:$R$13,2),IF($G15="Monat",VLOOKUP($J15,'Grundlage UN-Lohn'!$M$2:$R$6,2),"0,00")))</f>
        <v>0,00</v>
      </c>
      <c r="L15" s="233"/>
      <c r="M15" s="233"/>
      <c r="N15" s="233"/>
      <c r="O15" s="233"/>
      <c r="P15" s="237" t="str">
        <f>IF(ISBLANK($J15),"0,00",IF(AND($G15="Stunden",$L15="Ja"),VLOOKUP($J15,'Grundlage UN-Lohn'!$M$9:$R$13,3),IF(AND($G15="Monat",$L15="Ja"),VLOOKUP($J15,'Grundlage UN-Lohn'!$M$2:$R$6,3),"0,00")))</f>
        <v>0,00</v>
      </c>
      <c r="Q15" s="237" t="str">
        <f>IF(ISBLANK($J15),"0,00",IF(AND($G15="Stunden",$M15="Ja"),VLOOKUP($J15,'Grundlage UN-Lohn'!$M$9:$R$13,4),IF(AND($G15="Monat",$M15="Ja"),VLOOKUP($J15,'Grundlage UN-Lohn'!$M$2:$R$6,4),"0,00")))</f>
        <v>0,00</v>
      </c>
      <c r="R15" s="237" t="str">
        <f>IF(ISBLANK($J15),"0,00",IF(AND($G15="Stunden",$N15="Ja"),VLOOKUP($J15,'Grundlage UN-Lohn'!$M$9:$R$13,5),IF(AND($G15="Monat",$N15="Ja"),VLOOKUP($J15,'Grundlage UN-Lohn'!$M$2:$R$6,5),"0,00")))</f>
        <v>0,00</v>
      </c>
      <c r="S15" s="237" t="str">
        <f>IF(ISBLANK($J15),"0,00",IF(AND($G15="Stunden",$O15="Ja"),VLOOKUP($J15,'Grundlage UN-Lohn'!$M$9:$R$13,6),IF(AND($G15="Monat",$O15="Ja"),VLOOKUP($J15,'Grundlage UN-Lohn'!$M$2:$R$6,6),"0,00")))</f>
        <v>0,00</v>
      </c>
      <c r="T15" s="238">
        <f>IF(AND(L15="Nein",M15="Nein",N15="Nein",O15="Nein"),K15,ROUND(K15+(SUM(P15:S15)),0))</f>
        <v>0</v>
      </c>
      <c r="U15" s="239">
        <f t="shared" si="1"/>
        <v>0</v>
      </c>
      <c r="V15" s="234"/>
      <c r="W15" s="224"/>
      <c r="X15" s="235"/>
      <c r="Y15" s="248" t="s">
        <v>256</v>
      </c>
      <c r="Z15" s="171" t="s">
        <v>274</v>
      </c>
      <c r="AA15" s="268"/>
    </row>
    <row r="16" spans="1:37" s="297" customFormat="1" ht="12" x14ac:dyDescent="0.3">
      <c r="A16" s="125"/>
      <c r="B16" s="227">
        <f t="shared" si="0"/>
        <v>3</v>
      </c>
      <c r="C16" s="227"/>
      <c r="D16" s="228"/>
      <c r="E16" s="228"/>
      <c r="F16" s="229"/>
      <c r="G16" s="230"/>
      <c r="H16" s="230"/>
      <c r="I16" s="231"/>
      <c r="J16" s="232"/>
      <c r="K16" s="236" t="str">
        <f>IF(ISBLANK($J16),"0,00",IF($G16="Stunden",VLOOKUP($J16,'Grundlage UN-Lohn'!$M$9:$R$13,2),IF($G16="Monat",VLOOKUP($J16,'Grundlage UN-Lohn'!$M$2:$R$6,2),"0,00")))</f>
        <v>0,00</v>
      </c>
      <c r="L16" s="233"/>
      <c r="M16" s="233"/>
      <c r="N16" s="233"/>
      <c r="O16" s="233"/>
      <c r="P16" s="237" t="str">
        <f>IF(ISBLANK($J16),"0,00",IF(AND($G16="Stunden",$L16="Ja"),VLOOKUP($J16,'Grundlage UN-Lohn'!$M$9:$R$13,3),IF(AND($G16="Monat",$L16="Ja"),VLOOKUP($J16,'Grundlage UN-Lohn'!$M$2:$R$6,3),"0,00")))</f>
        <v>0,00</v>
      </c>
      <c r="Q16" s="237" t="str">
        <f>IF(ISBLANK($J16),"0,00",IF(AND($G16="Stunden",$M16="Ja"),VLOOKUP($J16,'Grundlage UN-Lohn'!$M$9:$R$13,4),IF(AND($G16="Monat",$M16="Ja"),VLOOKUP($J16,'Grundlage UN-Lohn'!$M$2:$R$6,4),"0,00")))</f>
        <v>0,00</v>
      </c>
      <c r="R16" s="237" t="str">
        <f>IF(ISBLANK($J16),"0,00",IF(AND($G16="Stunden",$N16="Ja"),VLOOKUP($J16,'Grundlage UN-Lohn'!$M$9:$R$13,5),IF(AND($G16="Monat",$N16="Ja"),VLOOKUP($J16,'Grundlage UN-Lohn'!$M$2:$R$6,5),"0,00")))</f>
        <v>0,00</v>
      </c>
      <c r="S16" s="237" t="str">
        <f>IF(ISBLANK($J16),"0,00",IF(AND($G16="Stunden",$O16="Ja"),VLOOKUP($J16,'Grundlage UN-Lohn'!$M$9:$R$13,6),IF(AND($G16="Monat",$O16="Ja"),VLOOKUP($J16,'Grundlage UN-Lohn'!$M$2:$R$6,6),"0,00")))</f>
        <v>0,00</v>
      </c>
      <c r="T16" s="238">
        <f>IF(AND(L16="Nein",M16="Nein",N16="Nein",O16="Nein"),K16,ROUND(K16+(SUM(P16:S16)),0))</f>
        <v>0</v>
      </c>
      <c r="U16" s="239">
        <f t="shared" si="1"/>
        <v>0</v>
      </c>
      <c r="V16" s="234"/>
      <c r="W16" s="224"/>
      <c r="X16" s="235"/>
      <c r="Y16" s="248"/>
      <c r="Z16" s="171"/>
      <c r="AA16" s="268"/>
    </row>
    <row r="17" spans="1:27" s="297" customFormat="1" ht="12" x14ac:dyDescent="0.3">
      <c r="A17" s="125"/>
      <c r="B17" s="227">
        <f t="shared" si="0"/>
        <v>4</v>
      </c>
      <c r="C17" s="227"/>
      <c r="D17" s="228"/>
      <c r="E17" s="228"/>
      <c r="F17" s="229"/>
      <c r="G17" s="230"/>
      <c r="H17" s="230"/>
      <c r="I17" s="231"/>
      <c r="J17" s="232"/>
      <c r="K17" s="236" t="str">
        <f>IF(ISBLANK($J17),"0,00",IF($G17="Stunden",VLOOKUP($J17,'Grundlage UN-Lohn'!$M$9:$R$13,2),IF($G17="Monat",VLOOKUP($J17,'Grundlage UN-Lohn'!$M$2:$R$6,2),"0,00")))</f>
        <v>0,00</v>
      </c>
      <c r="L17" s="233"/>
      <c r="M17" s="233"/>
      <c r="N17" s="233"/>
      <c r="O17" s="233"/>
      <c r="P17" s="237" t="str">
        <f>IF(ISBLANK($J17),"0,00",IF(AND($G17="Stunden",$L17="Ja"),VLOOKUP($J17,'Grundlage UN-Lohn'!$M$9:$R$13,3),IF(AND($G17="Monat",$L17="Ja"),VLOOKUP($J17,'Grundlage UN-Lohn'!$M$2:$R$6,3),"0,00")))</f>
        <v>0,00</v>
      </c>
      <c r="Q17" s="237" t="str">
        <f>IF(ISBLANK($J17),"0,00",IF(AND($G17="Stunden",$M17="Ja"),VLOOKUP($J17,'Grundlage UN-Lohn'!$M$9:$R$13,4),IF(AND($G17="Monat",$M17="Ja"),VLOOKUP($J17,'Grundlage UN-Lohn'!$M$2:$R$6,4),"0,00")))</f>
        <v>0,00</v>
      </c>
      <c r="R17" s="237" t="str">
        <f>IF(ISBLANK($J17),"0,00",IF(AND($G17="Stunden",$N17="Ja"),VLOOKUP($J17,'Grundlage UN-Lohn'!$M$9:$R$13,5),IF(AND($G17="Monat",$N17="Ja"),VLOOKUP($J17,'Grundlage UN-Lohn'!$M$2:$R$6,5),"0,00")))</f>
        <v>0,00</v>
      </c>
      <c r="S17" s="237" t="str">
        <f>IF(ISBLANK($J17),"0,00",IF(AND($G17="Stunden",$O17="Ja"),VLOOKUP($J17,'Grundlage UN-Lohn'!$M$9:$R$13,6),IF(AND($G17="Monat",$O17="Ja"),VLOOKUP($J17,'Grundlage UN-Lohn'!$M$2:$R$6,6),"0,00")))</f>
        <v>0,00</v>
      </c>
      <c r="T17" s="238">
        <f t="shared" ref="T17:T44" si="2">IF(AND(L17="Nein",M17="Nein",N17="Nein",O17="Nein"),K17,ROUND(K17+(SUM(P17:S17)),0))</f>
        <v>0</v>
      </c>
      <c r="U17" s="239">
        <f t="shared" si="1"/>
        <v>0</v>
      </c>
      <c r="V17" s="234"/>
      <c r="W17" s="224"/>
      <c r="X17" s="235"/>
      <c r="Y17" s="248" t="s">
        <v>287</v>
      </c>
      <c r="Z17" s="171" t="s">
        <v>267</v>
      </c>
      <c r="AA17" s="268"/>
    </row>
    <row r="18" spans="1:27" s="297" customFormat="1" ht="12" x14ac:dyDescent="0.3">
      <c r="A18" s="125"/>
      <c r="B18" s="227">
        <f t="shared" si="0"/>
        <v>5</v>
      </c>
      <c r="C18" s="227"/>
      <c r="D18" s="228"/>
      <c r="E18" s="228"/>
      <c r="F18" s="229"/>
      <c r="G18" s="230"/>
      <c r="H18" s="230"/>
      <c r="I18" s="231"/>
      <c r="J18" s="232"/>
      <c r="K18" s="236" t="str">
        <f>IF(ISBLANK($J18),"0,00",IF($G18="Stunden",VLOOKUP($J18,'Grundlage UN-Lohn'!$M$9:$R$13,2),IF($G18="Monat",VLOOKUP($J18,'Grundlage UN-Lohn'!$M$2:$R$6,2),"0,00")))</f>
        <v>0,00</v>
      </c>
      <c r="L18" s="233"/>
      <c r="M18" s="233"/>
      <c r="N18" s="233"/>
      <c r="O18" s="233"/>
      <c r="P18" s="237" t="str">
        <f>IF(ISBLANK($J18),"0,00",IF(AND($G18="Stunden",$L18="Ja"),VLOOKUP($J18,'Grundlage UN-Lohn'!$M$9:$R$13,3),IF(AND($G18="Monat",$L18="Ja"),VLOOKUP($J18,'Grundlage UN-Lohn'!$M$2:$R$6,3),"0,00")))</f>
        <v>0,00</v>
      </c>
      <c r="Q18" s="237" t="str">
        <f>IF(ISBLANK($J18),"0,00",IF(AND($G18="Stunden",$M18="Ja"),VLOOKUP($J18,'Grundlage UN-Lohn'!$M$9:$R$13,4),IF(AND($G18="Monat",$M18="Ja"),VLOOKUP($J18,'Grundlage UN-Lohn'!$M$2:$R$6,4),"0,00")))</f>
        <v>0,00</v>
      </c>
      <c r="R18" s="237" t="str">
        <f>IF(ISBLANK($J18),"0,00",IF(AND($G18="Stunden",$N18="Ja"),VLOOKUP($J18,'Grundlage UN-Lohn'!$M$9:$R$13,5),IF(AND($G18="Monat",$N18="Ja"),VLOOKUP($J18,'Grundlage UN-Lohn'!$M$2:$R$6,5),"0,00")))</f>
        <v>0,00</v>
      </c>
      <c r="S18" s="237" t="str">
        <f>IF(ISBLANK($J18),"0,00",IF(AND($G18="Stunden",$O18="Ja"),VLOOKUP($J18,'Grundlage UN-Lohn'!$M$9:$R$13,6),IF(AND($G18="Monat",$O18="Ja"),VLOOKUP($J18,'Grundlage UN-Lohn'!$M$2:$R$6,6),"0,00")))</f>
        <v>0,00</v>
      </c>
      <c r="T18" s="238">
        <f t="shared" si="2"/>
        <v>0</v>
      </c>
      <c r="U18" s="239">
        <f t="shared" si="1"/>
        <v>0</v>
      </c>
      <c r="V18" s="234"/>
      <c r="W18" s="224"/>
      <c r="X18" s="235"/>
      <c r="Y18" s="248" t="s">
        <v>287</v>
      </c>
      <c r="Z18" s="171" t="s">
        <v>275</v>
      </c>
      <c r="AA18" s="268"/>
    </row>
    <row r="19" spans="1:27" s="297" customFormat="1" ht="12" x14ac:dyDescent="0.3">
      <c r="A19" s="125"/>
      <c r="B19" s="227">
        <f t="shared" si="0"/>
        <v>6</v>
      </c>
      <c r="C19" s="227"/>
      <c r="D19" s="228"/>
      <c r="E19" s="228"/>
      <c r="F19" s="228"/>
      <c r="G19" s="230"/>
      <c r="H19" s="230"/>
      <c r="I19" s="231"/>
      <c r="J19" s="232"/>
      <c r="K19" s="236" t="str">
        <f>IF(ISBLANK($J19),"0,00",IF($G19="Stunden",VLOOKUP($J19,'Grundlage UN-Lohn'!$M$9:$R$13,2),IF($G19="Monat",VLOOKUP($J19,'Grundlage UN-Lohn'!$M$2:$R$6,2),"0,00")))</f>
        <v>0,00</v>
      </c>
      <c r="L19" s="233"/>
      <c r="M19" s="233"/>
      <c r="N19" s="233"/>
      <c r="O19" s="233"/>
      <c r="P19" s="237" t="str">
        <f>IF(ISBLANK($J19),"0,00",IF(AND($G19="Stunden",$L19="Ja"),VLOOKUP($J19,'Grundlage UN-Lohn'!$M$9:$R$13,3),IF(AND($G19="Monat",$L19="Ja"),VLOOKUP($J19,'Grundlage UN-Lohn'!$M$2:$R$6,3),"0,00")))</f>
        <v>0,00</v>
      </c>
      <c r="Q19" s="237" t="str">
        <f>IF(ISBLANK($J19),"0,00",IF(AND($G19="Stunden",$M19="Ja"),VLOOKUP($J19,'Grundlage UN-Lohn'!$M$9:$R$13,4),IF(AND($G19="Monat",$M19="Ja"),VLOOKUP($J19,'Grundlage UN-Lohn'!$M$2:$R$6,4),"0,00")))</f>
        <v>0,00</v>
      </c>
      <c r="R19" s="237" t="str">
        <f>IF(ISBLANK($J19),"0,00",IF(AND($G19="Stunden",$N19="Ja"),VLOOKUP($J19,'Grundlage UN-Lohn'!$M$9:$R$13,5),IF(AND($G19="Monat",$N19="Ja"),VLOOKUP($J19,'Grundlage UN-Lohn'!$M$2:$R$6,5),"0,00")))</f>
        <v>0,00</v>
      </c>
      <c r="S19" s="237" t="str">
        <f>IF(ISBLANK($J19),"0,00",IF(AND($G19="Stunden",$O19="Ja"),VLOOKUP($J19,'Grundlage UN-Lohn'!$M$9:$R$13,6),IF(AND($G19="Monat",$O19="Ja"),VLOOKUP($J19,'Grundlage UN-Lohn'!$M$2:$R$6,6),"0,00")))</f>
        <v>0,00</v>
      </c>
      <c r="T19" s="238">
        <f t="shared" si="2"/>
        <v>0</v>
      </c>
      <c r="U19" s="239">
        <f t="shared" si="1"/>
        <v>0</v>
      </c>
      <c r="V19" s="234"/>
      <c r="W19" s="224"/>
      <c r="X19" s="235"/>
      <c r="Y19" s="248"/>
      <c r="Z19" s="171"/>
      <c r="AA19" s="268"/>
    </row>
    <row r="20" spans="1:27" s="297" customFormat="1" ht="12" x14ac:dyDescent="0.3">
      <c r="A20" s="125"/>
      <c r="B20" s="227">
        <f t="shared" si="0"/>
        <v>7</v>
      </c>
      <c r="C20" s="227"/>
      <c r="D20" s="228"/>
      <c r="E20" s="228"/>
      <c r="F20" s="228"/>
      <c r="G20" s="230"/>
      <c r="H20" s="230"/>
      <c r="I20" s="231"/>
      <c r="J20" s="232"/>
      <c r="K20" s="236" t="str">
        <f>IF(ISBLANK($J20),"0,00",IF($G20="Stunden",VLOOKUP($J20,'Grundlage UN-Lohn'!$M$9:$R$13,2),IF($G20="Monat",VLOOKUP($J20,'Grundlage UN-Lohn'!$M$2:$R$6,2),"0,00")))</f>
        <v>0,00</v>
      </c>
      <c r="L20" s="233"/>
      <c r="M20" s="233"/>
      <c r="N20" s="233"/>
      <c r="O20" s="233"/>
      <c r="P20" s="237" t="str">
        <f>IF(ISBLANK($J20),"0,00",IF(AND($G20="Stunden",$L20="Ja"),VLOOKUP($J20,'Grundlage UN-Lohn'!$M$9:$R$13,3),IF(AND($G20="Monat",$L20="Ja"),VLOOKUP($J20,'Grundlage UN-Lohn'!$M$2:$R$6,3),"0,00")))</f>
        <v>0,00</v>
      </c>
      <c r="Q20" s="237" t="str">
        <f>IF(ISBLANK($J20),"0,00",IF(AND($G20="Stunden",$M20="Ja"),VLOOKUP($J20,'Grundlage UN-Lohn'!$M$9:$R$13,4),IF(AND($G20="Monat",$M20="Ja"),VLOOKUP($J20,'Grundlage UN-Lohn'!$M$2:$R$6,4),"0,00")))</f>
        <v>0,00</v>
      </c>
      <c r="R20" s="237" t="str">
        <f>IF(ISBLANK($J20),"0,00",IF(AND($G20="Stunden",$N20="Ja"),VLOOKUP($J20,'Grundlage UN-Lohn'!$M$9:$R$13,5),IF(AND($G20="Monat",$N20="Ja"),VLOOKUP($J20,'Grundlage UN-Lohn'!$M$2:$R$6,5),"0,00")))</f>
        <v>0,00</v>
      </c>
      <c r="S20" s="237" t="str">
        <f>IF(ISBLANK($J20),"0,00",IF(AND($G20="Stunden",$O20="Ja"),VLOOKUP($J20,'Grundlage UN-Lohn'!$M$9:$R$13,6),IF(AND($G20="Monat",$O20="Ja"),VLOOKUP($J20,'Grundlage UN-Lohn'!$M$2:$R$6,6),"0,00")))</f>
        <v>0,00</v>
      </c>
      <c r="T20" s="238">
        <f t="shared" si="2"/>
        <v>0</v>
      </c>
      <c r="U20" s="239">
        <f t="shared" si="1"/>
        <v>0</v>
      </c>
      <c r="V20" s="234"/>
      <c r="W20" s="224"/>
      <c r="X20" s="235"/>
      <c r="Y20" s="248" t="s">
        <v>208</v>
      </c>
      <c r="Z20" s="171" t="s">
        <v>266</v>
      </c>
      <c r="AA20" s="268"/>
    </row>
    <row r="21" spans="1:27" s="297" customFormat="1" ht="12" x14ac:dyDescent="0.3">
      <c r="A21" s="125"/>
      <c r="B21" s="227">
        <f t="shared" si="0"/>
        <v>8</v>
      </c>
      <c r="C21" s="227"/>
      <c r="D21" s="228"/>
      <c r="E21" s="228"/>
      <c r="F21" s="228"/>
      <c r="G21" s="230"/>
      <c r="H21" s="230"/>
      <c r="I21" s="231"/>
      <c r="J21" s="232"/>
      <c r="K21" s="236" t="str">
        <f>IF(ISBLANK($J21),"0,00",IF($G21="Stunden",VLOOKUP($J21,'Grundlage UN-Lohn'!$M$9:$R$13,2),IF($G21="Monat",VLOOKUP($J21,'Grundlage UN-Lohn'!$M$2:$R$6,2),"0,00")))</f>
        <v>0,00</v>
      </c>
      <c r="L21" s="233"/>
      <c r="M21" s="233"/>
      <c r="N21" s="233"/>
      <c r="O21" s="233"/>
      <c r="P21" s="237" t="str">
        <f>IF(ISBLANK($J21),"0,00",IF(AND($G21="Stunden",$L21="Ja"),VLOOKUP($J21,'Grundlage UN-Lohn'!$M$9:$R$13,3),IF(AND($G21="Monat",$L21="Ja"),VLOOKUP($J21,'Grundlage UN-Lohn'!$M$2:$R$6,3),"0,00")))</f>
        <v>0,00</v>
      </c>
      <c r="Q21" s="237" t="str">
        <f>IF(ISBLANK($J21),"0,00",IF(AND($G21="Stunden",$M21="Ja"),VLOOKUP($J21,'Grundlage UN-Lohn'!$M$9:$R$13,4),IF(AND($G21="Monat",$M21="Ja"),VLOOKUP($J21,'Grundlage UN-Lohn'!$M$2:$R$6,4),"0,00")))</f>
        <v>0,00</v>
      </c>
      <c r="R21" s="237" t="str">
        <f>IF(ISBLANK($J21),"0,00",IF(AND($G21="Stunden",$N21="Ja"),VLOOKUP($J21,'Grundlage UN-Lohn'!$M$9:$R$13,5),IF(AND($G21="Monat",$N21="Ja"),VLOOKUP($J21,'Grundlage UN-Lohn'!$M$2:$R$6,5),"0,00")))</f>
        <v>0,00</v>
      </c>
      <c r="S21" s="237" t="str">
        <f>IF(ISBLANK($J21),"0,00",IF(AND($G21="Stunden",$O21="Ja"),VLOOKUP($J21,'Grundlage UN-Lohn'!$M$9:$R$13,6),IF(AND($G21="Monat",$O21="Ja"),VLOOKUP($J21,'Grundlage UN-Lohn'!$M$2:$R$6,6),"0,00")))</f>
        <v>0,00</v>
      </c>
      <c r="T21" s="238">
        <f t="shared" si="2"/>
        <v>0</v>
      </c>
      <c r="U21" s="239">
        <f t="shared" si="1"/>
        <v>0</v>
      </c>
      <c r="V21" s="234"/>
      <c r="W21" s="224"/>
      <c r="X21" s="235"/>
      <c r="Y21" s="248" t="s">
        <v>208</v>
      </c>
      <c r="Z21" s="171" t="s">
        <v>265</v>
      </c>
      <c r="AA21" s="268"/>
    </row>
    <row r="22" spans="1:27" s="297" customFormat="1" ht="23" x14ac:dyDescent="0.3">
      <c r="A22" s="125"/>
      <c r="B22" s="227">
        <f t="shared" si="0"/>
        <v>9</v>
      </c>
      <c r="C22" s="227"/>
      <c r="D22" s="228"/>
      <c r="E22" s="228"/>
      <c r="F22" s="228"/>
      <c r="G22" s="230"/>
      <c r="H22" s="230"/>
      <c r="I22" s="231"/>
      <c r="J22" s="232"/>
      <c r="K22" s="236" t="str">
        <f>IF(ISBLANK($J22),"0,00",IF($G22="Stunden",VLOOKUP($J22,'Grundlage UN-Lohn'!$M$9:$R$13,2),IF($G22="Monat",VLOOKUP($J22,'Grundlage UN-Lohn'!$M$2:$R$6,2),"0,00")))</f>
        <v>0,00</v>
      </c>
      <c r="L22" s="233"/>
      <c r="M22" s="233"/>
      <c r="N22" s="233"/>
      <c r="O22" s="233"/>
      <c r="P22" s="237" t="str">
        <f>IF(ISBLANK($J22),"0,00",IF(AND($G22="Stunden",$L22="Ja"),VLOOKUP($J22,'Grundlage UN-Lohn'!$M$9:$R$13,3),IF(AND($G22="Monat",$L22="Ja"),VLOOKUP($J22,'Grundlage UN-Lohn'!$M$2:$R$6,3),"0,00")))</f>
        <v>0,00</v>
      </c>
      <c r="Q22" s="237" t="str">
        <f>IF(ISBLANK($J22),"0,00",IF(AND($G22="Stunden",$M22="Ja"),VLOOKUP($J22,'Grundlage UN-Lohn'!$M$9:$R$13,4),IF(AND($G22="Monat",$M22="Ja"),VLOOKUP($J22,'Grundlage UN-Lohn'!$M$2:$R$6,4),"0,00")))</f>
        <v>0,00</v>
      </c>
      <c r="R22" s="237" t="str">
        <f>IF(ISBLANK($J22),"0,00",IF(AND($G22="Stunden",$N22="Ja"),VLOOKUP($J22,'Grundlage UN-Lohn'!$M$9:$R$13,5),IF(AND($G22="Monat",$N22="Ja"),VLOOKUP($J22,'Grundlage UN-Lohn'!$M$2:$R$6,5),"0,00")))</f>
        <v>0,00</v>
      </c>
      <c r="S22" s="237" t="str">
        <f>IF(ISBLANK($J22),"0,00",IF(AND($G22="Stunden",$O22="Ja"),VLOOKUP($J22,'Grundlage UN-Lohn'!$M$9:$R$13,6),IF(AND($G22="Monat",$O22="Ja"),VLOOKUP($J22,'Grundlage UN-Lohn'!$M$2:$R$6,6),"0,00")))</f>
        <v>0,00</v>
      </c>
      <c r="T22" s="238">
        <f t="shared" si="2"/>
        <v>0</v>
      </c>
      <c r="U22" s="239">
        <f t="shared" si="1"/>
        <v>0</v>
      </c>
      <c r="V22" s="234"/>
      <c r="W22" s="224"/>
      <c r="X22" s="235"/>
      <c r="Y22" s="248" t="s">
        <v>208</v>
      </c>
      <c r="Z22" s="171" t="s">
        <v>264</v>
      </c>
      <c r="AA22" s="268"/>
    </row>
    <row r="23" spans="1:27" s="297" customFormat="1" ht="23" x14ac:dyDescent="0.3">
      <c r="A23" s="125"/>
      <c r="B23" s="227">
        <f t="shared" si="0"/>
        <v>10</v>
      </c>
      <c r="C23" s="227"/>
      <c r="D23" s="228"/>
      <c r="E23" s="228"/>
      <c r="F23" s="228"/>
      <c r="G23" s="230"/>
      <c r="H23" s="230"/>
      <c r="I23" s="231"/>
      <c r="J23" s="232"/>
      <c r="K23" s="236" t="str">
        <f>IF(ISBLANK($J23),"0,00",IF($G23="Stunden",VLOOKUP($J23,'Grundlage UN-Lohn'!$M$9:$R$13,2),IF($G23="Monat",VLOOKUP($J23,'Grundlage UN-Lohn'!$M$2:$R$6,2),"0,00")))</f>
        <v>0,00</v>
      </c>
      <c r="L23" s="233"/>
      <c r="M23" s="233"/>
      <c r="N23" s="233"/>
      <c r="O23" s="233"/>
      <c r="P23" s="237" t="str">
        <f>IF(ISBLANK($J23),"0,00",IF(AND($G23="Stunden",$L23="Ja"),VLOOKUP($J23,'Grundlage UN-Lohn'!$M$9:$R$13,3),IF(AND($G23="Monat",$L23="Ja"),VLOOKUP($J23,'Grundlage UN-Lohn'!$M$2:$R$6,3),"0,00")))</f>
        <v>0,00</v>
      </c>
      <c r="Q23" s="237" t="str">
        <f>IF(ISBLANK($J23),"0,00",IF(AND($G23="Stunden",$M23="Ja"),VLOOKUP($J23,'Grundlage UN-Lohn'!$M$9:$R$13,4),IF(AND($G23="Monat",$M23="Ja"),VLOOKUP($J23,'Grundlage UN-Lohn'!$M$2:$R$6,4),"0,00")))</f>
        <v>0,00</v>
      </c>
      <c r="R23" s="237" t="str">
        <f>IF(ISBLANK($J23),"0,00",IF(AND($G23="Stunden",$N23="Ja"),VLOOKUP($J23,'Grundlage UN-Lohn'!$M$9:$R$13,5),IF(AND($G23="Monat",$N23="Ja"),VLOOKUP($J23,'Grundlage UN-Lohn'!$M$2:$R$6,5),"0,00")))</f>
        <v>0,00</v>
      </c>
      <c r="S23" s="237" t="str">
        <f>IF(ISBLANK($J23),"0,00",IF(AND($G23="Stunden",$O23="Ja"),VLOOKUP($J23,'Grundlage UN-Lohn'!$M$9:$R$13,6),IF(AND($G23="Monat",$O23="Ja"),VLOOKUP($J23,'Grundlage UN-Lohn'!$M$2:$R$6,6),"0,00")))</f>
        <v>0,00</v>
      </c>
      <c r="T23" s="238">
        <f t="shared" si="2"/>
        <v>0</v>
      </c>
      <c r="U23" s="239">
        <f t="shared" si="1"/>
        <v>0</v>
      </c>
      <c r="V23" s="234"/>
      <c r="W23" s="224"/>
      <c r="X23" s="235"/>
      <c r="Y23" s="248" t="s">
        <v>208</v>
      </c>
      <c r="Z23" s="171" t="s">
        <v>263</v>
      </c>
      <c r="AA23" s="268"/>
    </row>
    <row r="24" spans="1:27" s="297" customFormat="1" ht="23" x14ac:dyDescent="0.3">
      <c r="A24" s="125"/>
      <c r="B24" s="227">
        <f t="shared" si="0"/>
        <v>11</v>
      </c>
      <c r="C24" s="227"/>
      <c r="D24" s="228"/>
      <c r="E24" s="228"/>
      <c r="F24" s="228"/>
      <c r="G24" s="230"/>
      <c r="H24" s="230"/>
      <c r="I24" s="231"/>
      <c r="J24" s="232"/>
      <c r="K24" s="236" t="str">
        <f>IF(ISBLANK($J24),"0,00",IF($G24="Stunden",VLOOKUP($J24,'Grundlage UN-Lohn'!$M$9:$R$13,2),IF($G24="Monat",VLOOKUP($J24,'Grundlage UN-Lohn'!$M$2:$R$6,2),"0,00")))</f>
        <v>0,00</v>
      </c>
      <c r="L24" s="233"/>
      <c r="M24" s="233"/>
      <c r="N24" s="233"/>
      <c r="O24" s="233"/>
      <c r="P24" s="237" t="str">
        <f>IF(ISBLANK($J24),"0,00",IF(AND($G24="Stunden",$L24="Ja"),VLOOKUP($J24,'Grundlage UN-Lohn'!$M$9:$R$13,3),IF(AND($G24="Monat",$L24="Ja"),VLOOKUP($J24,'Grundlage UN-Lohn'!$M$2:$R$6,3),"0,00")))</f>
        <v>0,00</v>
      </c>
      <c r="Q24" s="237" t="str">
        <f>IF(ISBLANK($J24),"0,00",IF(AND($G24="Stunden",$M24="Ja"),VLOOKUP($J24,'Grundlage UN-Lohn'!$M$9:$R$13,4),IF(AND($G24="Monat",$M24="Ja"),VLOOKUP($J24,'Grundlage UN-Lohn'!$M$2:$R$6,4),"0,00")))</f>
        <v>0,00</v>
      </c>
      <c r="R24" s="237" t="str">
        <f>IF(ISBLANK($J24),"0,00",IF(AND($G24="Stunden",$N24="Ja"),VLOOKUP($J24,'Grundlage UN-Lohn'!$M$9:$R$13,5),IF(AND($G24="Monat",$N24="Ja"),VLOOKUP($J24,'Grundlage UN-Lohn'!$M$2:$R$6,5),"0,00")))</f>
        <v>0,00</v>
      </c>
      <c r="S24" s="237" t="str">
        <f>IF(ISBLANK($J24),"0,00",IF(AND($G24="Stunden",$O24="Ja"),VLOOKUP($J24,'Grundlage UN-Lohn'!$M$9:$R$13,6),IF(AND($G24="Monat",$O24="Ja"),VLOOKUP($J24,'Grundlage UN-Lohn'!$M$2:$R$6,6),"0,00")))</f>
        <v>0,00</v>
      </c>
      <c r="T24" s="238">
        <f t="shared" si="2"/>
        <v>0</v>
      </c>
      <c r="U24" s="239">
        <f t="shared" si="1"/>
        <v>0</v>
      </c>
      <c r="V24" s="234"/>
      <c r="W24" s="224"/>
      <c r="X24" s="235"/>
      <c r="Y24" s="248" t="s">
        <v>208</v>
      </c>
      <c r="Z24" s="171" t="s">
        <v>262</v>
      </c>
      <c r="AA24" s="268"/>
    </row>
    <row r="25" spans="1:27" s="297" customFormat="1" ht="23" x14ac:dyDescent="0.3">
      <c r="A25" s="125"/>
      <c r="B25" s="227">
        <f t="shared" si="0"/>
        <v>12</v>
      </c>
      <c r="C25" s="227"/>
      <c r="D25" s="228"/>
      <c r="E25" s="228"/>
      <c r="F25" s="228"/>
      <c r="G25" s="230"/>
      <c r="H25" s="230"/>
      <c r="I25" s="231"/>
      <c r="J25" s="232"/>
      <c r="K25" s="236" t="str">
        <f>IF(ISBLANK($J25),"0,00",IF($G25="Stunden",VLOOKUP($J25,'Grundlage UN-Lohn'!$M$9:$R$13,2),IF($G25="Monat",VLOOKUP($J25,'Grundlage UN-Lohn'!$M$2:$R$6,2),"0,00")))</f>
        <v>0,00</v>
      </c>
      <c r="L25" s="233"/>
      <c r="M25" s="233"/>
      <c r="N25" s="233"/>
      <c r="O25" s="233"/>
      <c r="P25" s="237" t="str">
        <f>IF(ISBLANK($J25),"0,00",IF(AND($G25="Stunden",$L25="Ja"),VLOOKUP($J25,'Grundlage UN-Lohn'!$M$9:$R$13,3),IF(AND($G25="Monat",$L25="Ja"),VLOOKUP($J25,'Grundlage UN-Lohn'!$M$2:$R$6,3),"0,00")))</f>
        <v>0,00</v>
      </c>
      <c r="Q25" s="237" t="str">
        <f>IF(ISBLANK($J25),"0,00",IF(AND($G25="Stunden",$M25="Ja"),VLOOKUP($J25,'Grundlage UN-Lohn'!$M$9:$R$13,4),IF(AND($G25="Monat",$M25="Ja"),VLOOKUP($J25,'Grundlage UN-Lohn'!$M$2:$R$6,4),"0,00")))</f>
        <v>0,00</v>
      </c>
      <c r="R25" s="237" t="str">
        <f>IF(ISBLANK($J25),"0,00",IF(AND($G25="Stunden",$N25="Ja"),VLOOKUP($J25,'Grundlage UN-Lohn'!$M$9:$R$13,5),IF(AND($G25="Monat",$N25="Ja"),VLOOKUP($J25,'Grundlage UN-Lohn'!$M$2:$R$6,5),"0,00")))</f>
        <v>0,00</v>
      </c>
      <c r="S25" s="237" t="str">
        <f>IF(ISBLANK($J25),"0,00",IF(AND($G25="Stunden",$O25="Ja"),VLOOKUP($J25,'Grundlage UN-Lohn'!$M$9:$R$13,6),IF(AND($G25="Monat",$O25="Ja"),VLOOKUP($J25,'Grundlage UN-Lohn'!$M$2:$R$6,6),"0,00")))</f>
        <v>0,00</v>
      </c>
      <c r="T25" s="238">
        <f t="shared" si="2"/>
        <v>0</v>
      </c>
      <c r="U25" s="239">
        <f t="shared" si="1"/>
        <v>0</v>
      </c>
      <c r="V25" s="234"/>
      <c r="W25" s="224"/>
      <c r="X25" s="235"/>
      <c r="Y25" s="248" t="s">
        <v>208</v>
      </c>
      <c r="Z25" s="171" t="s">
        <v>261</v>
      </c>
      <c r="AA25" s="268"/>
    </row>
    <row r="26" spans="1:27" s="297" customFormat="1" ht="12" x14ac:dyDescent="0.3">
      <c r="A26" s="125"/>
      <c r="B26" s="227">
        <f t="shared" si="0"/>
        <v>13</v>
      </c>
      <c r="C26" s="227"/>
      <c r="D26" s="228"/>
      <c r="E26" s="228"/>
      <c r="F26" s="228"/>
      <c r="G26" s="230"/>
      <c r="H26" s="230"/>
      <c r="I26" s="231"/>
      <c r="J26" s="232"/>
      <c r="K26" s="236" t="str">
        <f>IF(ISBLANK($J26),"0,00",IF($G26="Stunden",VLOOKUP($J26,'Grundlage UN-Lohn'!$M$9:$R$13,2),IF($G26="Monat",VLOOKUP($J26,'Grundlage UN-Lohn'!$M$2:$R$6,2),"0,00")))</f>
        <v>0,00</v>
      </c>
      <c r="L26" s="233"/>
      <c r="M26" s="233"/>
      <c r="N26" s="233"/>
      <c r="O26" s="233"/>
      <c r="P26" s="237" t="str">
        <f>IF(ISBLANK($J26),"0,00",IF(AND($G26="Stunden",$L26="Ja"),VLOOKUP($J26,'Grundlage UN-Lohn'!$M$9:$R$13,3),IF(AND($G26="Monat",$L26="Ja"),VLOOKUP($J26,'Grundlage UN-Lohn'!$M$2:$R$6,3),"0,00")))</f>
        <v>0,00</v>
      </c>
      <c r="Q26" s="237" t="str">
        <f>IF(ISBLANK($J26),"0,00",IF(AND($G26="Stunden",$M26="Ja"),VLOOKUP($J26,'Grundlage UN-Lohn'!$M$9:$R$13,4),IF(AND($G26="Monat",$M26="Ja"),VLOOKUP($J26,'Grundlage UN-Lohn'!$M$2:$R$6,4),"0,00")))</f>
        <v>0,00</v>
      </c>
      <c r="R26" s="237" t="str">
        <f>IF(ISBLANK($J26),"0,00",IF(AND($G26="Stunden",$N26="Ja"),VLOOKUP($J26,'Grundlage UN-Lohn'!$M$9:$R$13,5),IF(AND($G26="Monat",$N26="Ja"),VLOOKUP($J26,'Grundlage UN-Lohn'!$M$2:$R$6,5),"0,00")))</f>
        <v>0,00</v>
      </c>
      <c r="S26" s="237" t="str">
        <f>IF(ISBLANK($J26),"0,00",IF(AND($G26="Stunden",$O26="Ja"),VLOOKUP($J26,'Grundlage UN-Lohn'!$M$9:$R$13,6),IF(AND($G26="Monat",$O26="Ja"),VLOOKUP($J26,'Grundlage UN-Lohn'!$M$2:$R$6,6),"0,00")))</f>
        <v>0,00</v>
      </c>
      <c r="T26" s="238">
        <f t="shared" si="2"/>
        <v>0</v>
      </c>
      <c r="U26" s="239">
        <f t="shared" si="1"/>
        <v>0</v>
      </c>
      <c r="V26" s="234"/>
      <c r="W26" s="224"/>
      <c r="X26" s="235"/>
      <c r="Y26" s="248" t="s">
        <v>208</v>
      </c>
      <c r="Z26" s="171" t="s">
        <v>260</v>
      </c>
      <c r="AA26" s="268"/>
    </row>
    <row r="27" spans="1:27" s="297" customFormat="1" ht="12" x14ac:dyDescent="0.3">
      <c r="A27" s="125"/>
      <c r="B27" s="227">
        <f t="shared" si="0"/>
        <v>14</v>
      </c>
      <c r="C27" s="227"/>
      <c r="D27" s="228"/>
      <c r="E27" s="228"/>
      <c r="F27" s="228"/>
      <c r="G27" s="230"/>
      <c r="H27" s="230"/>
      <c r="I27" s="231"/>
      <c r="J27" s="232"/>
      <c r="K27" s="236" t="str">
        <f>IF(ISBLANK($J27),"0,00",IF($G27="Stunden",VLOOKUP($J27,'Grundlage UN-Lohn'!$M$9:$R$13,2),IF($G27="Monat",VLOOKUP($J27,'Grundlage UN-Lohn'!$M$2:$R$6,2),"0,00")))</f>
        <v>0,00</v>
      </c>
      <c r="L27" s="233"/>
      <c r="M27" s="233"/>
      <c r="N27" s="233"/>
      <c r="O27" s="233"/>
      <c r="P27" s="237" t="str">
        <f>IF(ISBLANK($J27),"0,00",IF(AND($G27="Stunden",$L27="Ja"),VLOOKUP($J27,'Grundlage UN-Lohn'!$M$9:$R$13,3),IF(AND($G27="Monat",$L27="Ja"),VLOOKUP($J27,'Grundlage UN-Lohn'!$M$2:$R$6,3),"0,00")))</f>
        <v>0,00</v>
      </c>
      <c r="Q27" s="237" t="str">
        <f>IF(ISBLANK($J27),"0,00",IF(AND($G27="Stunden",$M27="Ja"),VLOOKUP($J27,'Grundlage UN-Lohn'!$M$9:$R$13,4),IF(AND($G27="Monat",$M27="Ja"),VLOOKUP($J27,'Grundlage UN-Lohn'!$M$2:$R$6,4),"0,00")))</f>
        <v>0,00</v>
      </c>
      <c r="R27" s="237" t="str">
        <f>IF(ISBLANK($J27),"0,00",IF(AND($G27="Stunden",$N27="Ja"),VLOOKUP($J27,'Grundlage UN-Lohn'!$M$9:$R$13,5),IF(AND($G27="Monat",$N27="Ja"),VLOOKUP($J27,'Grundlage UN-Lohn'!$M$2:$R$6,5),"0,00")))</f>
        <v>0,00</v>
      </c>
      <c r="S27" s="237" t="str">
        <f>IF(ISBLANK($J27),"0,00",IF(AND($G27="Stunden",$O27="Ja"),VLOOKUP($J27,'Grundlage UN-Lohn'!$M$9:$R$13,6),IF(AND($G27="Monat",$O27="Ja"),VLOOKUP($J27,'Grundlage UN-Lohn'!$M$2:$R$6,6),"0,00")))</f>
        <v>0,00</v>
      </c>
      <c r="T27" s="238">
        <f t="shared" si="2"/>
        <v>0</v>
      </c>
      <c r="U27" s="239">
        <f t="shared" si="1"/>
        <v>0</v>
      </c>
      <c r="V27" s="234"/>
      <c r="W27" s="224"/>
      <c r="X27" s="235"/>
      <c r="Y27" s="248" t="s">
        <v>208</v>
      </c>
      <c r="Z27" s="171" t="s">
        <v>259</v>
      </c>
      <c r="AA27" s="268"/>
    </row>
    <row r="28" spans="1:27" s="297" customFormat="1" ht="23" x14ac:dyDescent="0.3">
      <c r="A28" s="125"/>
      <c r="B28" s="227">
        <f t="shared" si="0"/>
        <v>15</v>
      </c>
      <c r="C28" s="227"/>
      <c r="D28" s="228"/>
      <c r="E28" s="228"/>
      <c r="F28" s="228"/>
      <c r="G28" s="230"/>
      <c r="H28" s="230"/>
      <c r="I28" s="231"/>
      <c r="J28" s="232"/>
      <c r="K28" s="236" t="str">
        <f>IF(ISBLANK($J28),"0,00",IF($G28="Stunden",VLOOKUP($J28,'Grundlage UN-Lohn'!$M$9:$R$13,2),IF($G28="Monat",VLOOKUP($J28,'Grundlage UN-Lohn'!$M$2:$R$6,2),"0,00")))</f>
        <v>0,00</v>
      </c>
      <c r="L28" s="233"/>
      <c r="M28" s="233"/>
      <c r="N28" s="233"/>
      <c r="O28" s="233"/>
      <c r="P28" s="237" t="str">
        <f>IF(ISBLANK($J28),"0,00",IF(AND($G28="Stunden",$L28="Ja"),VLOOKUP($J28,'Grundlage UN-Lohn'!$M$9:$R$13,3),IF(AND($G28="Monat",$L28="Ja"),VLOOKUP($J28,'Grundlage UN-Lohn'!$M$2:$R$6,3),"0,00")))</f>
        <v>0,00</v>
      </c>
      <c r="Q28" s="237" t="str">
        <f>IF(ISBLANK($J28),"0,00",IF(AND($G28="Stunden",$M28="Ja"),VLOOKUP($J28,'Grundlage UN-Lohn'!$M$9:$R$13,4),IF(AND($G28="Monat",$M28="Ja"),VLOOKUP($J28,'Grundlage UN-Lohn'!$M$2:$R$6,4),"0,00")))</f>
        <v>0,00</v>
      </c>
      <c r="R28" s="237" t="str">
        <f>IF(ISBLANK($J28),"0,00",IF(AND($G28="Stunden",$N28="Ja"),VLOOKUP($J28,'Grundlage UN-Lohn'!$M$9:$R$13,5),IF(AND($G28="Monat",$N28="Ja"),VLOOKUP($J28,'Grundlage UN-Lohn'!$M$2:$R$6,5),"0,00")))</f>
        <v>0,00</v>
      </c>
      <c r="S28" s="237" t="str">
        <f>IF(ISBLANK($J28),"0,00",IF(AND($G28="Stunden",$O28="Ja"),VLOOKUP($J28,'Grundlage UN-Lohn'!$M$9:$R$13,6),IF(AND($G28="Monat",$O28="Ja"),VLOOKUP($J28,'Grundlage UN-Lohn'!$M$2:$R$6,6),"0,00")))</f>
        <v>0,00</v>
      </c>
      <c r="T28" s="238">
        <f t="shared" si="2"/>
        <v>0</v>
      </c>
      <c r="U28" s="239">
        <f t="shared" si="1"/>
        <v>0</v>
      </c>
      <c r="V28" s="234"/>
      <c r="W28" s="224"/>
      <c r="X28" s="235"/>
      <c r="Y28" s="248" t="s">
        <v>208</v>
      </c>
      <c r="Z28" s="171" t="s">
        <v>258</v>
      </c>
      <c r="AA28" s="268"/>
    </row>
    <row r="29" spans="1:27" s="297" customFormat="1" ht="12" x14ac:dyDescent="0.3">
      <c r="A29" s="125"/>
      <c r="B29" s="227">
        <f t="shared" si="0"/>
        <v>16</v>
      </c>
      <c r="C29" s="227"/>
      <c r="D29" s="228"/>
      <c r="E29" s="228"/>
      <c r="F29" s="228"/>
      <c r="G29" s="230"/>
      <c r="H29" s="230"/>
      <c r="I29" s="231"/>
      <c r="J29" s="232"/>
      <c r="K29" s="236" t="str">
        <f>IF(ISBLANK($J29),"0,00",IF($G29="Stunden",VLOOKUP($J29,'Grundlage UN-Lohn'!$M$9:$R$13,2),IF($G29="Monat",VLOOKUP($J29,'Grundlage UN-Lohn'!$M$2:$R$6,2),"0,00")))</f>
        <v>0,00</v>
      </c>
      <c r="L29" s="233"/>
      <c r="M29" s="233"/>
      <c r="N29" s="233"/>
      <c r="O29" s="233"/>
      <c r="P29" s="237" t="str">
        <f>IF(ISBLANK($J29),"0,00",IF(AND($G29="Stunden",$L29="Ja"),VLOOKUP($J29,'Grundlage UN-Lohn'!$M$9:$R$13,3),IF(AND($G29="Monat",$L29="Ja"),VLOOKUP($J29,'Grundlage UN-Lohn'!$M$2:$R$6,3),"0,00")))</f>
        <v>0,00</v>
      </c>
      <c r="Q29" s="237" t="str">
        <f>IF(ISBLANK($J29),"0,00",IF(AND($G29="Stunden",$M29="Ja"),VLOOKUP($J29,'Grundlage UN-Lohn'!$M$9:$R$13,4),IF(AND($G29="Monat",$M29="Ja"),VLOOKUP($J29,'Grundlage UN-Lohn'!$M$2:$R$6,4),"0,00")))</f>
        <v>0,00</v>
      </c>
      <c r="R29" s="237" t="str">
        <f>IF(ISBLANK($J29),"0,00",IF(AND($G29="Stunden",$N29="Ja"),VLOOKUP($J29,'Grundlage UN-Lohn'!$M$9:$R$13,5),IF(AND($G29="Monat",$N29="Ja"),VLOOKUP($J29,'Grundlage UN-Lohn'!$M$2:$R$6,5),"0,00")))</f>
        <v>0,00</v>
      </c>
      <c r="S29" s="237" t="str">
        <f>IF(ISBLANK($J29),"0,00",IF(AND($G29="Stunden",$O29="Ja"),VLOOKUP($J29,'Grundlage UN-Lohn'!$M$9:$R$13,6),IF(AND($G29="Monat",$O29="Ja"),VLOOKUP($J29,'Grundlage UN-Lohn'!$M$2:$R$6,6),"0,00")))</f>
        <v>0,00</v>
      </c>
      <c r="T29" s="238">
        <f t="shared" si="2"/>
        <v>0</v>
      </c>
      <c r="U29" s="239">
        <f t="shared" si="1"/>
        <v>0</v>
      </c>
      <c r="V29" s="234"/>
      <c r="W29" s="224"/>
      <c r="X29" s="235"/>
      <c r="Y29" s="248" t="s">
        <v>208</v>
      </c>
      <c r="Z29" s="171" t="s">
        <v>257</v>
      </c>
      <c r="AA29" s="268"/>
    </row>
    <row r="30" spans="1:27" s="297" customFormat="1" ht="12" x14ac:dyDescent="0.3">
      <c r="A30" s="178"/>
      <c r="B30" s="227">
        <f t="shared" ref="B30:B43" si="3">ROW()-13</f>
        <v>17</v>
      </c>
      <c r="C30" s="227"/>
      <c r="D30" s="228"/>
      <c r="E30" s="228"/>
      <c r="F30" s="228"/>
      <c r="G30" s="230"/>
      <c r="H30" s="230"/>
      <c r="I30" s="231"/>
      <c r="J30" s="232"/>
      <c r="K30" s="236" t="str">
        <f>IF(ISBLANK($J30),"0,00",IF($G30="Stunden",VLOOKUP($J30,'Grundlage UN-Lohn'!$M$9:$R$13,2),IF($G30="Monat",VLOOKUP($J30,'Grundlage UN-Lohn'!$M$2:$R$6,2),"0,00")))</f>
        <v>0,00</v>
      </c>
      <c r="L30" s="233"/>
      <c r="M30" s="233"/>
      <c r="N30" s="233"/>
      <c r="O30" s="233"/>
      <c r="P30" s="237" t="str">
        <f>IF(ISBLANK($J30),"0,00",IF(AND($G30="Stunden",$L30="Ja"),VLOOKUP($J30,'Grundlage UN-Lohn'!$M$9:$R$13,3),IF(AND($G30="Monat",$L30="Ja"),VLOOKUP($J30,'Grundlage UN-Lohn'!$M$2:$R$6,3),"0,00")))</f>
        <v>0,00</v>
      </c>
      <c r="Q30" s="237" t="str">
        <f>IF(ISBLANK($J30),"0,00",IF(AND($G30="Stunden",$M30="Ja"),VLOOKUP($J30,'Grundlage UN-Lohn'!$M$9:$R$13,4),IF(AND($G30="Monat",$M30="Ja"),VLOOKUP($J30,'Grundlage UN-Lohn'!$M$2:$R$6,4),"0,00")))</f>
        <v>0,00</v>
      </c>
      <c r="R30" s="237" t="str">
        <f>IF(ISBLANK($J30),"0,00",IF(AND($G30="Stunden",$N30="Ja"),VLOOKUP($J30,'Grundlage UN-Lohn'!$M$9:$R$13,5),IF(AND($G30="Monat",$N30="Ja"),VLOOKUP($J30,'Grundlage UN-Lohn'!$M$2:$R$6,5),"0,00")))</f>
        <v>0,00</v>
      </c>
      <c r="S30" s="237" t="str">
        <f>IF(ISBLANK($J30),"0,00",IF(AND($G30="Stunden",$O30="Ja"),VLOOKUP($J30,'Grundlage UN-Lohn'!$M$9:$R$13,6),IF(AND($G30="Monat",$O30="Ja"),VLOOKUP($J30,'Grundlage UN-Lohn'!$M$2:$R$6,6),"0,00")))</f>
        <v>0,00</v>
      </c>
      <c r="T30" s="238">
        <f t="shared" ref="T30:T43" si="4">IF(AND(L30="Nein",M30="Nein",N30="Nein",O30="Nein"),K30,ROUND(K30+(SUM(P30:S30)),0))</f>
        <v>0</v>
      </c>
      <c r="U30" s="239">
        <f t="shared" ref="U30:U43" si="5">IF(G30=0,0,IF(G30="Stunden",T30*I30,IF(G30="Monat",T30*H30)))</f>
        <v>0</v>
      </c>
      <c r="V30" s="234"/>
      <c r="W30" s="224"/>
      <c r="X30" s="235"/>
      <c r="Y30" s="248" t="s">
        <v>208</v>
      </c>
      <c r="Z30" s="171" t="s">
        <v>269</v>
      </c>
      <c r="AA30" s="268"/>
    </row>
    <row r="31" spans="1:27" s="297" customFormat="1" ht="12" x14ac:dyDescent="0.3">
      <c r="A31" s="178"/>
      <c r="B31" s="227">
        <f t="shared" si="3"/>
        <v>18</v>
      </c>
      <c r="C31" s="227"/>
      <c r="D31" s="228"/>
      <c r="E31" s="228"/>
      <c r="F31" s="228"/>
      <c r="G31" s="230"/>
      <c r="H31" s="230"/>
      <c r="I31" s="231"/>
      <c r="J31" s="232"/>
      <c r="K31" s="236" t="str">
        <f>IF(ISBLANK($J31),"0,00",IF($G31="Stunden",VLOOKUP($J31,'Grundlage UN-Lohn'!$M$9:$R$13,2),IF($G31="Monat",VLOOKUP($J31,'Grundlage UN-Lohn'!$M$2:$R$6,2),"0,00")))</f>
        <v>0,00</v>
      </c>
      <c r="L31" s="233"/>
      <c r="M31" s="233"/>
      <c r="N31" s="233"/>
      <c r="O31" s="233"/>
      <c r="P31" s="237" t="str">
        <f>IF(ISBLANK($J31),"0,00",IF(AND($G31="Stunden",$L31="Ja"),VLOOKUP($J31,'Grundlage UN-Lohn'!$M$9:$R$13,3),IF(AND($G31="Monat",$L31="Ja"),VLOOKUP($J31,'Grundlage UN-Lohn'!$M$2:$R$6,3),"0,00")))</f>
        <v>0,00</v>
      </c>
      <c r="Q31" s="237" t="str">
        <f>IF(ISBLANK($J31),"0,00",IF(AND($G31="Stunden",$M31="Ja"),VLOOKUP($J31,'Grundlage UN-Lohn'!$M$9:$R$13,4),IF(AND($G31="Monat",$M31="Ja"),VLOOKUP($J31,'Grundlage UN-Lohn'!$M$2:$R$6,4),"0,00")))</f>
        <v>0,00</v>
      </c>
      <c r="R31" s="237" t="str">
        <f>IF(ISBLANK($J31),"0,00",IF(AND($G31="Stunden",$N31="Ja"),VLOOKUP($J31,'Grundlage UN-Lohn'!$M$9:$R$13,5),IF(AND($G31="Monat",$N31="Ja"),VLOOKUP($J31,'Grundlage UN-Lohn'!$M$2:$R$6,5),"0,00")))</f>
        <v>0,00</v>
      </c>
      <c r="S31" s="237" t="str">
        <f>IF(ISBLANK($J31),"0,00",IF(AND($G31="Stunden",$O31="Ja"),VLOOKUP($J31,'Grundlage UN-Lohn'!$M$9:$R$13,6),IF(AND($G31="Monat",$O31="Ja"),VLOOKUP($J31,'Grundlage UN-Lohn'!$M$2:$R$6,6),"0,00")))</f>
        <v>0,00</v>
      </c>
      <c r="T31" s="238">
        <f t="shared" si="4"/>
        <v>0</v>
      </c>
      <c r="U31" s="239">
        <f t="shared" si="5"/>
        <v>0</v>
      </c>
      <c r="V31" s="234"/>
      <c r="W31" s="224"/>
      <c r="X31" s="235"/>
      <c r="Y31" s="248" t="s">
        <v>208</v>
      </c>
      <c r="Z31" s="171" t="s">
        <v>270</v>
      </c>
      <c r="AA31" s="268"/>
    </row>
    <row r="32" spans="1:27" s="297" customFormat="1" ht="12" x14ac:dyDescent="0.3">
      <c r="A32" s="178"/>
      <c r="B32" s="227">
        <f t="shared" si="3"/>
        <v>19</v>
      </c>
      <c r="C32" s="227"/>
      <c r="D32" s="228"/>
      <c r="E32" s="228"/>
      <c r="F32" s="228"/>
      <c r="G32" s="230"/>
      <c r="H32" s="230"/>
      <c r="I32" s="231"/>
      <c r="J32" s="232"/>
      <c r="K32" s="236" t="str">
        <f>IF(ISBLANK($J32),"0,00",IF($G32="Stunden",VLOOKUP($J32,'Grundlage UN-Lohn'!$M$9:$R$13,2),IF($G32="Monat",VLOOKUP($J32,'Grundlage UN-Lohn'!$M$2:$R$6,2),"0,00")))</f>
        <v>0,00</v>
      </c>
      <c r="L32" s="233"/>
      <c r="M32" s="233"/>
      <c r="N32" s="233"/>
      <c r="O32" s="233"/>
      <c r="P32" s="237" t="str">
        <f>IF(ISBLANK($J32),"0,00",IF(AND($G32="Stunden",$L32="Ja"),VLOOKUP($J32,'Grundlage UN-Lohn'!$M$9:$R$13,3),IF(AND($G32="Monat",$L32="Ja"),VLOOKUP($J32,'Grundlage UN-Lohn'!$M$2:$R$6,3),"0,00")))</f>
        <v>0,00</v>
      </c>
      <c r="Q32" s="237" t="str">
        <f>IF(ISBLANK($J32),"0,00",IF(AND($G32="Stunden",$M32="Ja"),VLOOKUP($J32,'Grundlage UN-Lohn'!$M$9:$R$13,4),IF(AND($G32="Monat",$M32="Ja"),VLOOKUP($J32,'Grundlage UN-Lohn'!$M$2:$R$6,4),"0,00")))</f>
        <v>0,00</v>
      </c>
      <c r="R32" s="237" t="str">
        <f>IF(ISBLANK($J32),"0,00",IF(AND($G32="Stunden",$N32="Ja"),VLOOKUP($J32,'Grundlage UN-Lohn'!$M$9:$R$13,5),IF(AND($G32="Monat",$N32="Ja"),VLOOKUP($J32,'Grundlage UN-Lohn'!$M$2:$R$6,5),"0,00")))</f>
        <v>0,00</v>
      </c>
      <c r="S32" s="237" t="str">
        <f>IF(ISBLANK($J32),"0,00",IF(AND($G32="Stunden",$O32="Ja"),VLOOKUP($J32,'Grundlage UN-Lohn'!$M$9:$R$13,6),IF(AND($G32="Monat",$O32="Ja"),VLOOKUP($J32,'Grundlage UN-Lohn'!$M$2:$R$6,6),"0,00")))</f>
        <v>0,00</v>
      </c>
      <c r="T32" s="238">
        <f t="shared" si="4"/>
        <v>0</v>
      </c>
      <c r="U32" s="239">
        <f t="shared" si="5"/>
        <v>0</v>
      </c>
      <c r="V32" s="234"/>
      <c r="W32" s="224"/>
      <c r="X32" s="235"/>
      <c r="Y32" s="248" t="s">
        <v>208</v>
      </c>
      <c r="Z32" s="171" t="s">
        <v>271</v>
      </c>
      <c r="AA32" s="268"/>
    </row>
    <row r="33" spans="1:29" s="297" customFormat="1" ht="23" x14ac:dyDescent="0.3">
      <c r="A33" s="178"/>
      <c r="B33" s="227">
        <f t="shared" si="3"/>
        <v>20</v>
      </c>
      <c r="C33" s="227"/>
      <c r="D33" s="228"/>
      <c r="E33" s="228"/>
      <c r="F33" s="228"/>
      <c r="G33" s="230"/>
      <c r="H33" s="230"/>
      <c r="I33" s="231"/>
      <c r="J33" s="232"/>
      <c r="K33" s="236" t="str">
        <f>IF(ISBLANK($J33),"0,00",IF($G33="Stunden",VLOOKUP($J33,'Grundlage UN-Lohn'!$M$9:$R$13,2),IF($G33="Monat",VLOOKUP($J33,'Grundlage UN-Lohn'!$M$2:$R$6,2),"0,00")))</f>
        <v>0,00</v>
      </c>
      <c r="L33" s="233"/>
      <c r="M33" s="233"/>
      <c r="N33" s="233"/>
      <c r="O33" s="233"/>
      <c r="P33" s="237" t="str">
        <f>IF(ISBLANK($J33),"0,00",IF(AND($G33="Stunden",$L33="Ja"),VLOOKUP($J33,'Grundlage UN-Lohn'!$M$9:$R$13,3),IF(AND($G33="Monat",$L33="Ja"),VLOOKUP($J33,'Grundlage UN-Lohn'!$M$2:$R$6,3),"0,00")))</f>
        <v>0,00</v>
      </c>
      <c r="Q33" s="237" t="str">
        <f>IF(ISBLANK($J33),"0,00",IF(AND($G33="Stunden",$M33="Ja"),VLOOKUP($J33,'Grundlage UN-Lohn'!$M$9:$R$13,4),IF(AND($G33="Monat",$M33="Ja"),VLOOKUP($J33,'Grundlage UN-Lohn'!$M$2:$R$6,4),"0,00")))</f>
        <v>0,00</v>
      </c>
      <c r="R33" s="237" t="str">
        <f>IF(ISBLANK($J33),"0,00",IF(AND($G33="Stunden",$N33="Ja"),VLOOKUP($J33,'Grundlage UN-Lohn'!$M$9:$R$13,5),IF(AND($G33="Monat",$N33="Ja"),VLOOKUP($J33,'Grundlage UN-Lohn'!$M$2:$R$6,5),"0,00")))</f>
        <v>0,00</v>
      </c>
      <c r="S33" s="237" t="str">
        <f>IF(ISBLANK($J33),"0,00",IF(AND($G33="Stunden",$O33="Ja"),VLOOKUP($J33,'Grundlage UN-Lohn'!$M$9:$R$13,6),IF(AND($G33="Monat",$O33="Ja"),VLOOKUP($J33,'Grundlage UN-Lohn'!$M$2:$R$6,6),"0,00")))</f>
        <v>0,00</v>
      </c>
      <c r="T33" s="238">
        <f t="shared" si="4"/>
        <v>0</v>
      </c>
      <c r="U33" s="239">
        <f t="shared" si="5"/>
        <v>0</v>
      </c>
      <c r="V33" s="234"/>
      <c r="W33" s="224"/>
      <c r="X33" s="235"/>
      <c r="Y33" s="248" t="s">
        <v>208</v>
      </c>
      <c r="Z33" s="171" t="s">
        <v>272</v>
      </c>
      <c r="AA33" s="268"/>
    </row>
    <row r="34" spans="1:29" s="297" customFormat="1" ht="12" x14ac:dyDescent="0.3">
      <c r="A34" s="178"/>
      <c r="B34" s="227">
        <f t="shared" si="3"/>
        <v>21</v>
      </c>
      <c r="C34" s="227"/>
      <c r="D34" s="228"/>
      <c r="E34" s="228"/>
      <c r="F34" s="228"/>
      <c r="G34" s="230"/>
      <c r="H34" s="230"/>
      <c r="I34" s="231"/>
      <c r="J34" s="232"/>
      <c r="K34" s="236" t="str">
        <f>IF(ISBLANK($J34),"0,00",IF($G34="Stunden",VLOOKUP($J34,'Grundlage UN-Lohn'!$M$9:$R$13,2),IF($G34="Monat",VLOOKUP($J34,'Grundlage UN-Lohn'!$M$2:$R$6,2),"0,00")))</f>
        <v>0,00</v>
      </c>
      <c r="L34" s="233"/>
      <c r="M34" s="233"/>
      <c r="N34" s="233"/>
      <c r="O34" s="233"/>
      <c r="P34" s="237" t="str">
        <f>IF(ISBLANK($J34),"0,00",IF(AND($G34="Stunden",$L34="Ja"),VLOOKUP($J34,'Grundlage UN-Lohn'!$M$9:$R$13,3),IF(AND($G34="Monat",$L34="Ja"),VLOOKUP($J34,'Grundlage UN-Lohn'!$M$2:$R$6,3),"0,00")))</f>
        <v>0,00</v>
      </c>
      <c r="Q34" s="237" t="str">
        <f>IF(ISBLANK($J34),"0,00",IF(AND($G34="Stunden",$M34="Ja"),VLOOKUP($J34,'Grundlage UN-Lohn'!$M$9:$R$13,4),IF(AND($G34="Monat",$M34="Ja"),VLOOKUP($J34,'Grundlage UN-Lohn'!$M$2:$R$6,4),"0,00")))</f>
        <v>0,00</v>
      </c>
      <c r="R34" s="237" t="str">
        <f>IF(ISBLANK($J34),"0,00",IF(AND($G34="Stunden",$N34="Ja"),VLOOKUP($J34,'Grundlage UN-Lohn'!$M$9:$R$13,5),IF(AND($G34="Monat",$N34="Ja"),VLOOKUP($J34,'Grundlage UN-Lohn'!$M$2:$R$6,5),"0,00")))</f>
        <v>0,00</v>
      </c>
      <c r="S34" s="237" t="str">
        <f>IF(ISBLANK($J34),"0,00",IF(AND($G34="Stunden",$O34="Ja"),VLOOKUP($J34,'Grundlage UN-Lohn'!$M$9:$R$13,6),IF(AND($G34="Monat",$O34="Ja"),VLOOKUP($J34,'Grundlage UN-Lohn'!$M$2:$R$6,6),"0,00")))</f>
        <v>0,00</v>
      </c>
      <c r="T34" s="238">
        <f t="shared" si="4"/>
        <v>0</v>
      </c>
      <c r="U34" s="239">
        <f t="shared" si="5"/>
        <v>0</v>
      </c>
      <c r="V34" s="234"/>
      <c r="W34" s="224"/>
      <c r="X34" s="235"/>
      <c r="Y34" s="248" t="s">
        <v>208</v>
      </c>
      <c r="Z34" s="171" t="s">
        <v>273</v>
      </c>
      <c r="AA34" s="268"/>
    </row>
    <row r="35" spans="1:29" s="297" customFormat="1" ht="12" x14ac:dyDescent="0.3">
      <c r="A35" s="178"/>
      <c r="B35" s="227">
        <f t="shared" si="3"/>
        <v>22</v>
      </c>
      <c r="C35" s="227"/>
      <c r="D35" s="228"/>
      <c r="E35" s="228"/>
      <c r="F35" s="228"/>
      <c r="G35" s="230"/>
      <c r="H35" s="230"/>
      <c r="I35" s="231"/>
      <c r="J35" s="232"/>
      <c r="K35" s="236" t="str">
        <f>IF(ISBLANK($J35),"0,00",IF($G35="Stunden",VLOOKUP($J35,'Grundlage UN-Lohn'!$M$9:$R$13,2),IF($G35="Monat",VLOOKUP($J35,'Grundlage UN-Lohn'!$M$2:$R$6,2),"0,00")))</f>
        <v>0,00</v>
      </c>
      <c r="L35" s="233"/>
      <c r="M35" s="233"/>
      <c r="N35" s="233"/>
      <c r="O35" s="233"/>
      <c r="P35" s="237" t="str">
        <f>IF(ISBLANK($J35),"0,00",IF(AND($G35="Stunden",$L35="Ja"),VLOOKUP($J35,'Grundlage UN-Lohn'!$M$9:$R$13,3),IF(AND($G35="Monat",$L35="Ja"),VLOOKUP($J35,'Grundlage UN-Lohn'!$M$2:$R$6,3),"0,00")))</f>
        <v>0,00</v>
      </c>
      <c r="Q35" s="237" t="str">
        <f>IF(ISBLANK($J35),"0,00",IF(AND($G35="Stunden",$M35="Ja"),VLOOKUP($J35,'Grundlage UN-Lohn'!$M$9:$R$13,4),IF(AND($G35="Monat",$M35="Ja"),VLOOKUP($J35,'Grundlage UN-Lohn'!$M$2:$R$6,4),"0,00")))</f>
        <v>0,00</v>
      </c>
      <c r="R35" s="237" t="str">
        <f>IF(ISBLANK($J35),"0,00",IF(AND($G35="Stunden",$N35="Ja"),VLOOKUP($J35,'Grundlage UN-Lohn'!$M$9:$R$13,5),IF(AND($G35="Monat",$N35="Ja"),VLOOKUP($J35,'Grundlage UN-Lohn'!$M$2:$R$6,5),"0,00")))</f>
        <v>0,00</v>
      </c>
      <c r="S35" s="237" t="str">
        <f>IF(ISBLANK($J35),"0,00",IF(AND($G35="Stunden",$O35="Ja"),VLOOKUP($J35,'Grundlage UN-Lohn'!$M$9:$R$13,6),IF(AND($G35="Monat",$O35="Ja"),VLOOKUP($J35,'Grundlage UN-Lohn'!$M$2:$R$6,6),"0,00")))</f>
        <v>0,00</v>
      </c>
      <c r="T35" s="238">
        <f t="shared" si="4"/>
        <v>0</v>
      </c>
      <c r="U35" s="239">
        <f t="shared" si="5"/>
        <v>0</v>
      </c>
      <c r="V35" s="234"/>
      <c r="W35" s="224"/>
      <c r="X35" s="235"/>
      <c r="Y35" s="248"/>
      <c r="Z35" s="171"/>
      <c r="AA35" s="268"/>
    </row>
    <row r="36" spans="1:29" s="297" customFormat="1" ht="23.5" x14ac:dyDescent="0.3">
      <c r="A36" s="178"/>
      <c r="B36" s="227">
        <f t="shared" si="3"/>
        <v>23</v>
      </c>
      <c r="C36" s="227"/>
      <c r="D36" s="228"/>
      <c r="E36" s="228"/>
      <c r="F36" s="228"/>
      <c r="G36" s="230"/>
      <c r="H36" s="230"/>
      <c r="I36" s="231"/>
      <c r="J36" s="232"/>
      <c r="K36" s="236" t="str">
        <f>IF(ISBLANK($J36),"0,00",IF($G36="Stunden",VLOOKUP($J36,'Grundlage UN-Lohn'!$M$9:$R$13,2),IF($G36="Monat",VLOOKUP($J36,'Grundlage UN-Lohn'!$M$2:$R$6,2),"0,00")))</f>
        <v>0,00</v>
      </c>
      <c r="L36" s="233"/>
      <c r="M36" s="233"/>
      <c r="N36" s="233"/>
      <c r="O36" s="233"/>
      <c r="P36" s="237" t="str">
        <f>IF(ISBLANK($J36),"0,00",IF(AND($G36="Stunden",$L36="Ja"),VLOOKUP($J36,'Grundlage UN-Lohn'!$M$9:$R$13,3),IF(AND($G36="Monat",$L36="Ja"),VLOOKUP($J36,'Grundlage UN-Lohn'!$M$2:$R$6,3),"0,00")))</f>
        <v>0,00</v>
      </c>
      <c r="Q36" s="237" t="str">
        <f>IF(ISBLANK($J36),"0,00",IF(AND($G36="Stunden",$M36="Ja"),VLOOKUP($J36,'Grundlage UN-Lohn'!$M$9:$R$13,4),IF(AND($G36="Monat",$M36="Ja"),VLOOKUP($J36,'Grundlage UN-Lohn'!$M$2:$R$6,4),"0,00")))</f>
        <v>0,00</v>
      </c>
      <c r="R36" s="237" t="str">
        <f>IF(ISBLANK($J36),"0,00",IF(AND($G36="Stunden",$N36="Ja"),VLOOKUP($J36,'Grundlage UN-Lohn'!$M$9:$R$13,5),IF(AND($G36="Monat",$N36="Ja"),VLOOKUP($J36,'Grundlage UN-Lohn'!$M$2:$R$6,5),"0,00")))</f>
        <v>0,00</v>
      </c>
      <c r="S36" s="237" t="str">
        <f>IF(ISBLANK($J36),"0,00",IF(AND($G36="Stunden",$O36="Ja"),VLOOKUP($J36,'Grundlage UN-Lohn'!$M$9:$R$13,6),IF(AND($G36="Monat",$O36="Ja"),VLOOKUP($J36,'Grundlage UN-Lohn'!$M$2:$R$6,6),"0,00")))</f>
        <v>0,00</v>
      </c>
      <c r="T36" s="238">
        <f t="shared" si="4"/>
        <v>0</v>
      </c>
      <c r="U36" s="239">
        <f t="shared" si="5"/>
        <v>0</v>
      </c>
      <c r="V36" s="234"/>
      <c r="W36" s="224"/>
      <c r="X36" s="235"/>
      <c r="Y36" s="248" t="s">
        <v>283</v>
      </c>
      <c r="Z36" s="171" t="s">
        <v>293</v>
      </c>
      <c r="AA36" s="268"/>
    </row>
    <row r="37" spans="1:29" s="297" customFormat="1" ht="23.5" x14ac:dyDescent="0.3">
      <c r="A37" s="178"/>
      <c r="B37" s="227">
        <f t="shared" si="3"/>
        <v>24</v>
      </c>
      <c r="C37" s="227"/>
      <c r="D37" s="228"/>
      <c r="E37" s="228"/>
      <c r="F37" s="228"/>
      <c r="G37" s="230"/>
      <c r="H37" s="230"/>
      <c r="I37" s="231"/>
      <c r="J37" s="232"/>
      <c r="K37" s="236" t="str">
        <f>IF(ISBLANK($J37),"0,00",IF($G37="Stunden",VLOOKUP($J37,'Grundlage UN-Lohn'!$M$9:$R$13,2),IF($G37="Monat",VLOOKUP($J37,'Grundlage UN-Lohn'!$M$2:$R$6,2),"0,00")))</f>
        <v>0,00</v>
      </c>
      <c r="L37" s="233"/>
      <c r="M37" s="233"/>
      <c r="N37" s="233"/>
      <c r="O37" s="233"/>
      <c r="P37" s="237" t="str">
        <f>IF(ISBLANK($J37),"0,00",IF(AND($G37="Stunden",$L37="Ja"),VLOOKUP($J37,'Grundlage UN-Lohn'!$M$9:$R$13,3),IF(AND($G37="Monat",$L37="Ja"),VLOOKUP($J37,'Grundlage UN-Lohn'!$M$2:$R$6,3),"0,00")))</f>
        <v>0,00</v>
      </c>
      <c r="Q37" s="237" t="str">
        <f>IF(ISBLANK($J37),"0,00",IF(AND($G37="Stunden",$M37="Ja"),VLOOKUP($J37,'Grundlage UN-Lohn'!$M$9:$R$13,4),IF(AND($G37="Monat",$M37="Ja"),VLOOKUP($J37,'Grundlage UN-Lohn'!$M$2:$R$6,4),"0,00")))</f>
        <v>0,00</v>
      </c>
      <c r="R37" s="237" t="str">
        <f>IF(ISBLANK($J37),"0,00",IF(AND($G37="Stunden",$N37="Ja"),VLOOKUP($J37,'Grundlage UN-Lohn'!$M$9:$R$13,5),IF(AND($G37="Monat",$N37="Ja"),VLOOKUP($J37,'Grundlage UN-Lohn'!$M$2:$R$6,5),"0,00")))</f>
        <v>0,00</v>
      </c>
      <c r="S37" s="237" t="str">
        <f>IF(ISBLANK($J37),"0,00",IF(AND($G37="Stunden",$O37="Ja"),VLOOKUP($J37,'Grundlage UN-Lohn'!$M$9:$R$13,6),IF(AND($G37="Monat",$O37="Ja"),VLOOKUP($J37,'Grundlage UN-Lohn'!$M$2:$R$6,6),"0,00")))</f>
        <v>0,00</v>
      </c>
      <c r="T37" s="238">
        <f t="shared" si="4"/>
        <v>0</v>
      </c>
      <c r="U37" s="239">
        <f t="shared" si="5"/>
        <v>0</v>
      </c>
      <c r="V37" s="234"/>
      <c r="W37" s="224"/>
      <c r="X37" s="235"/>
      <c r="Y37" s="248" t="s">
        <v>283</v>
      </c>
      <c r="Z37" s="171" t="s">
        <v>294</v>
      </c>
      <c r="AA37" s="268"/>
    </row>
    <row r="38" spans="1:29" s="297" customFormat="1" ht="12" x14ac:dyDescent="0.3">
      <c r="A38" s="178"/>
      <c r="B38" s="227">
        <f t="shared" si="3"/>
        <v>25</v>
      </c>
      <c r="C38" s="227"/>
      <c r="D38" s="228"/>
      <c r="E38" s="228"/>
      <c r="F38" s="228"/>
      <c r="G38" s="230"/>
      <c r="H38" s="230"/>
      <c r="I38" s="231"/>
      <c r="J38" s="232"/>
      <c r="K38" s="236" t="str">
        <f>IF(ISBLANK($J38),"0,00",IF($G38="Stunden",VLOOKUP($J38,'Grundlage UN-Lohn'!$M$9:$R$13,2),IF($G38="Monat",VLOOKUP($J38,'Grundlage UN-Lohn'!$M$2:$R$6,2),"0,00")))</f>
        <v>0,00</v>
      </c>
      <c r="L38" s="233"/>
      <c r="M38" s="233"/>
      <c r="N38" s="233"/>
      <c r="O38" s="233"/>
      <c r="P38" s="237" t="str">
        <f>IF(ISBLANK($J38),"0,00",IF(AND($G38="Stunden",$L38="Ja"),VLOOKUP($J38,'Grundlage UN-Lohn'!$M$9:$R$13,3),IF(AND($G38="Monat",$L38="Ja"),VLOOKUP($J38,'Grundlage UN-Lohn'!$M$2:$R$6,3),"0,00")))</f>
        <v>0,00</v>
      </c>
      <c r="Q38" s="237" t="str">
        <f>IF(ISBLANK($J38),"0,00",IF(AND($G38="Stunden",$M38="Ja"),VLOOKUP($J38,'Grundlage UN-Lohn'!$M$9:$R$13,4),IF(AND($G38="Monat",$M38="Ja"),VLOOKUP($J38,'Grundlage UN-Lohn'!$M$2:$R$6,4),"0,00")))</f>
        <v>0,00</v>
      </c>
      <c r="R38" s="237" t="str">
        <f>IF(ISBLANK($J38),"0,00",IF(AND($G38="Stunden",$N38="Ja"),VLOOKUP($J38,'Grundlage UN-Lohn'!$M$9:$R$13,5),IF(AND($G38="Monat",$N38="Ja"),VLOOKUP($J38,'Grundlage UN-Lohn'!$M$2:$R$6,5),"0,00")))</f>
        <v>0,00</v>
      </c>
      <c r="S38" s="237" t="str">
        <f>IF(ISBLANK($J38),"0,00",IF(AND($G38="Stunden",$O38="Ja"),VLOOKUP($J38,'Grundlage UN-Lohn'!$M$9:$R$13,6),IF(AND($G38="Monat",$O38="Ja"),VLOOKUP($J38,'Grundlage UN-Lohn'!$M$2:$R$6,6),"0,00")))</f>
        <v>0,00</v>
      </c>
      <c r="T38" s="238">
        <f t="shared" si="4"/>
        <v>0</v>
      </c>
      <c r="U38" s="239">
        <f t="shared" si="5"/>
        <v>0</v>
      </c>
      <c r="V38" s="234"/>
      <c r="W38" s="224"/>
      <c r="X38" s="235"/>
      <c r="Y38" s="334"/>
      <c r="Z38" s="335"/>
      <c r="AA38" s="268"/>
    </row>
    <row r="39" spans="1:29" s="297" customFormat="1" ht="12" x14ac:dyDescent="0.3">
      <c r="A39" s="178"/>
      <c r="B39" s="227">
        <f t="shared" si="3"/>
        <v>26</v>
      </c>
      <c r="C39" s="227"/>
      <c r="D39" s="228"/>
      <c r="E39" s="228"/>
      <c r="F39" s="228"/>
      <c r="G39" s="230"/>
      <c r="H39" s="230"/>
      <c r="I39" s="231"/>
      <c r="J39" s="232"/>
      <c r="K39" s="236" t="str">
        <f>IF(ISBLANK($J39),"0,00",IF($G39="Stunden",VLOOKUP($J39,'Grundlage UN-Lohn'!$M$9:$R$13,2),IF($G39="Monat",VLOOKUP($J39,'Grundlage UN-Lohn'!$M$2:$R$6,2),"0,00")))</f>
        <v>0,00</v>
      </c>
      <c r="L39" s="233"/>
      <c r="M39" s="233"/>
      <c r="N39" s="233"/>
      <c r="O39" s="233"/>
      <c r="P39" s="237" t="str">
        <f>IF(ISBLANK($J39),"0,00",IF(AND($G39="Stunden",$L39="Ja"),VLOOKUP($J39,'Grundlage UN-Lohn'!$M$9:$R$13,3),IF(AND($G39="Monat",$L39="Ja"),VLOOKUP($J39,'Grundlage UN-Lohn'!$M$2:$R$6,3),"0,00")))</f>
        <v>0,00</v>
      </c>
      <c r="Q39" s="237" t="str">
        <f>IF(ISBLANK($J39),"0,00",IF(AND($G39="Stunden",$M39="Ja"),VLOOKUP($J39,'Grundlage UN-Lohn'!$M$9:$R$13,4),IF(AND($G39="Monat",$M39="Ja"),VLOOKUP($J39,'Grundlage UN-Lohn'!$M$2:$R$6,4),"0,00")))</f>
        <v>0,00</v>
      </c>
      <c r="R39" s="237" t="str">
        <f>IF(ISBLANK($J39),"0,00",IF(AND($G39="Stunden",$N39="Ja"),VLOOKUP($J39,'Grundlage UN-Lohn'!$M$9:$R$13,5),IF(AND($G39="Monat",$N39="Ja"),VLOOKUP($J39,'Grundlage UN-Lohn'!$M$2:$R$6,5),"0,00")))</f>
        <v>0,00</v>
      </c>
      <c r="S39" s="237" t="str">
        <f>IF(ISBLANK($J39),"0,00",IF(AND($G39="Stunden",$O39="Ja"),VLOOKUP($J39,'Grundlage UN-Lohn'!$M$9:$R$13,6),IF(AND($G39="Monat",$O39="Ja"),VLOOKUP($J39,'Grundlage UN-Lohn'!$M$2:$R$6,6),"0,00")))</f>
        <v>0,00</v>
      </c>
      <c r="T39" s="238">
        <f t="shared" si="4"/>
        <v>0</v>
      </c>
      <c r="U39" s="239">
        <f t="shared" si="5"/>
        <v>0</v>
      </c>
      <c r="V39" s="234"/>
      <c r="W39" s="224"/>
      <c r="X39" s="235"/>
      <c r="Y39" s="248" t="s">
        <v>209</v>
      </c>
      <c r="Z39" s="335" t="s">
        <v>289</v>
      </c>
      <c r="AA39" s="268"/>
    </row>
    <row r="40" spans="1:29" s="297" customFormat="1" ht="12" x14ac:dyDescent="0.3">
      <c r="A40" s="178"/>
      <c r="B40" s="227">
        <f t="shared" si="3"/>
        <v>27</v>
      </c>
      <c r="C40" s="227"/>
      <c r="D40" s="228"/>
      <c r="E40" s="228"/>
      <c r="F40" s="228"/>
      <c r="G40" s="230"/>
      <c r="H40" s="230"/>
      <c r="I40" s="231"/>
      <c r="J40" s="232"/>
      <c r="K40" s="236" t="str">
        <f>IF(ISBLANK($J40),"0,00",IF($G40="Stunden",VLOOKUP($J40,'Grundlage UN-Lohn'!$M$9:$R$13,2),IF($G40="Monat",VLOOKUP($J40,'Grundlage UN-Lohn'!$M$2:$R$6,2),"0,00")))</f>
        <v>0,00</v>
      </c>
      <c r="L40" s="233"/>
      <c r="M40" s="233"/>
      <c r="N40" s="233"/>
      <c r="O40" s="233"/>
      <c r="P40" s="237" t="str">
        <f>IF(ISBLANK($J40),"0,00",IF(AND($G40="Stunden",$L40="Ja"),VLOOKUP($J40,'Grundlage UN-Lohn'!$M$9:$R$13,3),IF(AND($G40="Monat",$L40="Ja"),VLOOKUP($J40,'Grundlage UN-Lohn'!$M$2:$R$6,3),"0,00")))</f>
        <v>0,00</v>
      </c>
      <c r="Q40" s="237" t="str">
        <f>IF(ISBLANK($J40),"0,00",IF(AND($G40="Stunden",$M40="Ja"),VLOOKUP($J40,'Grundlage UN-Lohn'!$M$9:$R$13,4),IF(AND($G40="Monat",$M40="Ja"),VLOOKUP($J40,'Grundlage UN-Lohn'!$M$2:$R$6,4),"0,00")))</f>
        <v>0,00</v>
      </c>
      <c r="R40" s="237" t="str">
        <f>IF(ISBLANK($J40),"0,00",IF(AND($G40="Stunden",$N40="Ja"),VLOOKUP($J40,'Grundlage UN-Lohn'!$M$9:$R$13,5),IF(AND($G40="Monat",$N40="Ja"),VLOOKUP($J40,'Grundlage UN-Lohn'!$M$2:$R$6,5),"0,00")))</f>
        <v>0,00</v>
      </c>
      <c r="S40" s="237" t="str">
        <f>IF(ISBLANK($J40),"0,00",IF(AND($G40="Stunden",$O40="Ja"),VLOOKUP($J40,'Grundlage UN-Lohn'!$M$9:$R$13,6),IF(AND($G40="Monat",$O40="Ja"),VLOOKUP($J40,'Grundlage UN-Lohn'!$M$2:$R$6,6),"0,00")))</f>
        <v>0,00</v>
      </c>
      <c r="T40" s="238">
        <f t="shared" si="4"/>
        <v>0</v>
      </c>
      <c r="U40" s="239">
        <f t="shared" si="5"/>
        <v>0</v>
      </c>
      <c r="V40" s="234"/>
      <c r="W40" s="224"/>
      <c r="X40" s="235"/>
      <c r="Y40" s="248" t="s">
        <v>209</v>
      </c>
      <c r="Z40" s="335" t="s">
        <v>290</v>
      </c>
      <c r="AA40" s="268"/>
    </row>
    <row r="41" spans="1:29" s="297" customFormat="1" ht="12" x14ac:dyDescent="0.3">
      <c r="A41" s="178"/>
      <c r="B41" s="227">
        <f t="shared" si="3"/>
        <v>28</v>
      </c>
      <c r="C41" s="227"/>
      <c r="D41" s="228"/>
      <c r="E41" s="228"/>
      <c r="F41" s="228"/>
      <c r="G41" s="230"/>
      <c r="H41" s="230"/>
      <c r="I41" s="231"/>
      <c r="J41" s="232"/>
      <c r="K41" s="236" t="str">
        <f>IF(ISBLANK($J41),"0,00",IF($G41="Stunden",VLOOKUP($J41,'Grundlage UN-Lohn'!$M$9:$R$13,2),IF($G41="Monat",VLOOKUP($J41,'Grundlage UN-Lohn'!$M$2:$R$6,2),"0,00")))</f>
        <v>0,00</v>
      </c>
      <c r="L41" s="233"/>
      <c r="M41" s="233"/>
      <c r="N41" s="233"/>
      <c r="O41" s="233"/>
      <c r="P41" s="237" t="str">
        <f>IF(ISBLANK($J41),"0,00",IF(AND($G41="Stunden",$L41="Ja"),VLOOKUP($J41,'Grundlage UN-Lohn'!$M$9:$R$13,3),IF(AND($G41="Monat",$L41="Ja"),VLOOKUP($J41,'Grundlage UN-Lohn'!$M$2:$R$6,3),"0,00")))</f>
        <v>0,00</v>
      </c>
      <c r="Q41" s="237" t="str">
        <f>IF(ISBLANK($J41),"0,00",IF(AND($G41="Stunden",$M41="Ja"),VLOOKUP($J41,'Grundlage UN-Lohn'!$M$9:$R$13,4),IF(AND($G41="Monat",$M41="Ja"),VLOOKUP($J41,'Grundlage UN-Lohn'!$M$2:$R$6,4),"0,00")))</f>
        <v>0,00</v>
      </c>
      <c r="R41" s="237" t="str">
        <f>IF(ISBLANK($J41),"0,00",IF(AND($G41="Stunden",$N41="Ja"),VLOOKUP($J41,'Grundlage UN-Lohn'!$M$9:$R$13,5),IF(AND($G41="Monat",$N41="Ja"),VLOOKUP($J41,'Grundlage UN-Lohn'!$M$2:$R$6,5),"0,00")))</f>
        <v>0,00</v>
      </c>
      <c r="S41" s="237" t="str">
        <f>IF(ISBLANK($J41),"0,00",IF(AND($G41="Stunden",$O41="Ja"),VLOOKUP($J41,'Grundlage UN-Lohn'!$M$9:$R$13,6),IF(AND($G41="Monat",$O41="Ja"),VLOOKUP($J41,'Grundlage UN-Lohn'!$M$2:$R$6,6),"0,00")))</f>
        <v>0,00</v>
      </c>
      <c r="T41" s="238">
        <f t="shared" si="4"/>
        <v>0</v>
      </c>
      <c r="U41" s="239">
        <f t="shared" si="5"/>
        <v>0</v>
      </c>
      <c r="V41" s="234"/>
      <c r="W41" s="224"/>
      <c r="X41" s="235"/>
      <c r="Y41" s="248" t="s">
        <v>209</v>
      </c>
      <c r="Z41" s="335" t="s">
        <v>291</v>
      </c>
      <c r="AA41" s="268"/>
    </row>
    <row r="42" spans="1:29" s="297" customFormat="1" ht="23" x14ac:dyDescent="0.3">
      <c r="A42" s="178"/>
      <c r="B42" s="227">
        <f t="shared" si="3"/>
        <v>29</v>
      </c>
      <c r="C42" s="227"/>
      <c r="D42" s="228"/>
      <c r="E42" s="228"/>
      <c r="F42" s="228"/>
      <c r="G42" s="230"/>
      <c r="H42" s="230"/>
      <c r="I42" s="231"/>
      <c r="J42" s="232"/>
      <c r="K42" s="236" t="str">
        <f>IF(ISBLANK($J42),"0,00",IF($G42="Stunden",VLOOKUP($J42,'Grundlage UN-Lohn'!$M$9:$R$13,2),IF($G42="Monat",VLOOKUP($J42,'Grundlage UN-Lohn'!$M$2:$R$6,2),"0,00")))</f>
        <v>0,00</v>
      </c>
      <c r="L42" s="233"/>
      <c r="M42" s="233"/>
      <c r="N42" s="233"/>
      <c r="O42" s="233"/>
      <c r="P42" s="237" t="str">
        <f>IF(ISBLANK($J42),"0,00",IF(AND($G42="Stunden",$L42="Ja"),VLOOKUP($J42,'Grundlage UN-Lohn'!$M$9:$R$13,3),IF(AND($G42="Monat",$L42="Ja"),VLOOKUP($J42,'Grundlage UN-Lohn'!$M$2:$R$6,3),"0,00")))</f>
        <v>0,00</v>
      </c>
      <c r="Q42" s="237" t="str">
        <f>IF(ISBLANK($J42),"0,00",IF(AND($G42="Stunden",$M42="Ja"),VLOOKUP($J42,'Grundlage UN-Lohn'!$M$9:$R$13,4),IF(AND($G42="Monat",$M42="Ja"),VLOOKUP($J42,'Grundlage UN-Lohn'!$M$2:$R$6,4),"0,00")))</f>
        <v>0,00</v>
      </c>
      <c r="R42" s="237" t="str">
        <f>IF(ISBLANK($J42),"0,00",IF(AND($G42="Stunden",$N42="Ja"),VLOOKUP($J42,'Grundlage UN-Lohn'!$M$9:$R$13,5),IF(AND($G42="Monat",$N42="Ja"),VLOOKUP($J42,'Grundlage UN-Lohn'!$M$2:$R$6,5),"0,00")))</f>
        <v>0,00</v>
      </c>
      <c r="S42" s="237" t="str">
        <f>IF(ISBLANK($J42),"0,00",IF(AND($G42="Stunden",$O42="Ja"),VLOOKUP($J42,'Grundlage UN-Lohn'!$M$9:$R$13,6),IF(AND($G42="Monat",$O42="Ja"),VLOOKUP($J42,'Grundlage UN-Lohn'!$M$2:$R$6,6),"0,00")))</f>
        <v>0,00</v>
      </c>
      <c r="T42" s="238">
        <f t="shared" si="4"/>
        <v>0</v>
      </c>
      <c r="U42" s="239">
        <f t="shared" si="5"/>
        <v>0</v>
      </c>
      <c r="V42" s="234"/>
      <c r="W42" s="224"/>
      <c r="X42" s="235"/>
      <c r="Y42" s="248" t="s">
        <v>209</v>
      </c>
      <c r="Z42" s="335" t="s">
        <v>292</v>
      </c>
      <c r="AA42" s="268"/>
    </row>
    <row r="43" spans="1:29" s="297" customFormat="1" ht="12" x14ac:dyDescent="0.3">
      <c r="A43" s="178"/>
      <c r="B43" s="227">
        <f t="shared" si="3"/>
        <v>30</v>
      </c>
      <c r="C43" s="227"/>
      <c r="D43" s="228"/>
      <c r="E43" s="228"/>
      <c r="F43" s="228"/>
      <c r="G43" s="230"/>
      <c r="H43" s="230"/>
      <c r="I43" s="231"/>
      <c r="J43" s="232"/>
      <c r="K43" s="236" t="str">
        <f>IF(ISBLANK($J43),"0,00",IF($G43="Stunden",VLOOKUP($J43,'Grundlage UN-Lohn'!$M$9:$R$13,2),IF($G43="Monat",VLOOKUP($J43,'Grundlage UN-Lohn'!$M$2:$R$6,2),"0,00")))</f>
        <v>0,00</v>
      </c>
      <c r="L43" s="233"/>
      <c r="M43" s="233"/>
      <c r="N43" s="233"/>
      <c r="O43" s="233"/>
      <c r="P43" s="237" t="str">
        <f>IF(ISBLANK($J43),"0,00",IF(AND($G43="Stunden",$L43="Ja"),VLOOKUP($J43,'Grundlage UN-Lohn'!$M$9:$R$13,3),IF(AND($G43="Monat",$L43="Ja"),VLOOKUP($J43,'Grundlage UN-Lohn'!$M$2:$R$6,3),"0,00")))</f>
        <v>0,00</v>
      </c>
      <c r="Q43" s="237" t="str">
        <f>IF(ISBLANK($J43),"0,00",IF(AND($G43="Stunden",$M43="Ja"),VLOOKUP($J43,'Grundlage UN-Lohn'!$M$9:$R$13,4),IF(AND($G43="Monat",$M43="Ja"),VLOOKUP($J43,'Grundlage UN-Lohn'!$M$2:$R$6,4),"0,00")))</f>
        <v>0,00</v>
      </c>
      <c r="R43" s="237" t="str">
        <f>IF(ISBLANK($J43),"0,00",IF(AND($G43="Stunden",$N43="Ja"),VLOOKUP($J43,'Grundlage UN-Lohn'!$M$9:$R$13,5),IF(AND($G43="Monat",$N43="Ja"),VLOOKUP($J43,'Grundlage UN-Lohn'!$M$2:$R$6,5),"0,00")))</f>
        <v>0,00</v>
      </c>
      <c r="S43" s="237" t="str">
        <f>IF(ISBLANK($J43),"0,00",IF(AND($G43="Stunden",$O43="Ja"),VLOOKUP($J43,'Grundlage UN-Lohn'!$M$9:$R$13,6),IF(AND($G43="Monat",$O43="Ja"),VLOOKUP($J43,'Grundlage UN-Lohn'!$M$2:$R$6,6),"0,00")))</f>
        <v>0,00</v>
      </c>
      <c r="T43" s="238">
        <f t="shared" si="4"/>
        <v>0</v>
      </c>
      <c r="U43" s="239">
        <f t="shared" si="5"/>
        <v>0</v>
      </c>
      <c r="V43" s="234"/>
      <c r="W43" s="224"/>
      <c r="X43" s="235"/>
      <c r="Y43" s="248"/>
      <c r="Z43" s="335"/>
      <c r="AA43" s="268"/>
    </row>
    <row r="44" spans="1:29" s="297" customFormat="1" ht="12" x14ac:dyDescent="0.3">
      <c r="A44" s="178"/>
      <c r="B44" s="227">
        <f t="shared" si="0"/>
        <v>31</v>
      </c>
      <c r="C44" s="227"/>
      <c r="D44" s="228"/>
      <c r="E44" s="228"/>
      <c r="F44" s="228"/>
      <c r="G44" s="230"/>
      <c r="H44" s="230"/>
      <c r="I44" s="231"/>
      <c r="J44" s="232"/>
      <c r="K44" s="236" t="str">
        <f>IF(ISBLANK($J44),"0,00",IF($G44="Stunden",VLOOKUP($J44,'Grundlage UN-Lohn'!$M$9:$R$13,2),IF($G44="Monat",VLOOKUP($J44,'Grundlage UN-Lohn'!$M$2:$R$6,2),"0,00")))</f>
        <v>0,00</v>
      </c>
      <c r="L44" s="233"/>
      <c r="M44" s="233"/>
      <c r="N44" s="233"/>
      <c r="O44" s="233"/>
      <c r="P44" s="237" t="str">
        <f>IF(ISBLANK($J44),"0,00",IF(AND($G44="Stunden",$L44="Ja"),VLOOKUP($J44,'Grundlage UN-Lohn'!$M$9:$R$13,3),IF(AND($G44="Monat",$L44="Ja"),VLOOKUP($J44,'Grundlage UN-Lohn'!$M$2:$R$6,3),"0,00")))</f>
        <v>0,00</v>
      </c>
      <c r="Q44" s="237" t="str">
        <f>IF(ISBLANK($J44),"0,00",IF(AND($G44="Stunden",$M44="Ja"),VLOOKUP($J44,'Grundlage UN-Lohn'!$M$9:$R$13,4),IF(AND($G44="Monat",$M44="Ja"),VLOOKUP($J44,'Grundlage UN-Lohn'!$M$2:$R$6,4),"0,00")))</f>
        <v>0,00</v>
      </c>
      <c r="R44" s="237" t="str">
        <f>IF(ISBLANK($J44),"0,00",IF(AND($G44="Stunden",$N44="Ja"),VLOOKUP($J44,'Grundlage UN-Lohn'!$M$9:$R$13,5),IF(AND($G44="Monat",$N44="Ja"),VLOOKUP($J44,'Grundlage UN-Lohn'!$M$2:$R$6,5),"0,00")))</f>
        <v>0,00</v>
      </c>
      <c r="S44" s="237" t="str">
        <f>IF(ISBLANK($J44),"0,00",IF(AND($G44="Stunden",$O44="Ja"),VLOOKUP($J44,'Grundlage UN-Lohn'!$M$9:$R$13,6),IF(AND($G44="Monat",$O44="Ja"),VLOOKUP($J44,'Grundlage UN-Lohn'!$M$2:$R$6,6),"0,00")))</f>
        <v>0,00</v>
      </c>
      <c r="T44" s="238">
        <f t="shared" si="2"/>
        <v>0</v>
      </c>
      <c r="U44" s="239">
        <f t="shared" si="1"/>
        <v>0</v>
      </c>
      <c r="V44" s="234"/>
      <c r="W44" s="224"/>
      <c r="X44" s="235"/>
      <c r="Y44" s="248" t="s">
        <v>285</v>
      </c>
      <c r="Z44" s="335"/>
      <c r="AA44" s="268"/>
    </row>
    <row r="45" spans="1:29" x14ac:dyDescent="0.35">
      <c r="B45" s="75"/>
      <c r="C45" s="75"/>
      <c r="D45" s="76"/>
      <c r="E45" s="76"/>
      <c r="F45" s="76"/>
      <c r="G45" s="76"/>
      <c r="H45" s="76"/>
      <c r="I45" s="76"/>
      <c r="J45" s="76"/>
      <c r="K45" s="76"/>
      <c r="L45" s="76"/>
      <c r="M45" s="76"/>
      <c r="N45" s="76"/>
      <c r="O45" s="76"/>
      <c r="P45" s="76"/>
      <c r="Q45" s="76"/>
      <c r="R45" s="76"/>
      <c r="S45" s="142" t="s">
        <v>71</v>
      </c>
      <c r="T45" s="142"/>
      <c r="U45" s="174">
        <f>SUM(U14:U44)</f>
        <v>0</v>
      </c>
      <c r="V45" s="174">
        <f>SUM(V14:V44)</f>
        <v>0</v>
      </c>
      <c r="Y45" s="116"/>
      <c r="Z45" s="116"/>
      <c r="AA45" s="65"/>
    </row>
    <row r="46" spans="1:29" x14ac:dyDescent="0.35">
      <c r="B46" s="72"/>
      <c r="C46" s="72"/>
      <c r="D46" s="72"/>
      <c r="E46" s="72"/>
      <c r="F46" s="72"/>
      <c r="G46" s="72"/>
      <c r="H46" s="72"/>
      <c r="I46" s="72"/>
      <c r="J46" s="72"/>
      <c r="K46" s="72"/>
      <c r="L46" s="72"/>
      <c r="M46" s="72"/>
      <c r="N46" s="72"/>
      <c r="O46" s="72"/>
      <c r="P46" s="72"/>
      <c r="Q46" s="72"/>
      <c r="R46" s="72"/>
      <c r="S46" s="72"/>
      <c r="T46" s="72"/>
      <c r="U46" s="72"/>
      <c r="V46" s="72"/>
      <c r="W46" s="72"/>
      <c r="X46" s="72"/>
      <c r="AA46" s="65"/>
      <c r="AB46" s="72"/>
      <c r="AC46" s="72"/>
    </row>
    <row r="47" spans="1:29" x14ac:dyDescent="0.35">
      <c r="Y47" s="65"/>
      <c r="Z47" s="65"/>
    </row>
    <row r="48" spans="1:29" ht="27" customHeight="1" x14ac:dyDescent="0.35">
      <c r="Y48" s="65"/>
      <c r="Z48" s="65"/>
    </row>
    <row r="49" spans="2:26" x14ac:dyDescent="0.35">
      <c r="B49" s="418" t="s">
        <v>139</v>
      </c>
      <c r="C49" s="418"/>
      <c r="D49" s="418"/>
      <c r="E49" s="418"/>
      <c r="F49" s="418"/>
      <c r="G49" s="418"/>
      <c r="H49" s="418"/>
      <c r="I49" s="418"/>
      <c r="J49" s="418"/>
      <c r="K49" s="418"/>
      <c r="L49" s="418"/>
      <c r="M49" s="418"/>
      <c r="N49" s="418"/>
      <c r="O49" s="418"/>
      <c r="P49" s="418"/>
      <c r="Q49" s="418"/>
      <c r="R49" s="418"/>
      <c r="S49" s="418"/>
      <c r="T49" s="418"/>
      <c r="U49" s="418"/>
      <c r="V49" s="418"/>
      <c r="W49" s="418"/>
      <c r="X49" s="418"/>
      <c r="Y49" s="65"/>
      <c r="Z49" s="65"/>
    </row>
    <row r="50" spans="2:26" x14ac:dyDescent="0.35">
      <c r="F50" s="126"/>
      <c r="G50" s="126"/>
      <c r="H50" s="126"/>
      <c r="I50" s="126"/>
    </row>
    <row r="51" spans="2:26" x14ac:dyDescent="0.35">
      <c r="F51" s="126"/>
      <c r="G51" s="126"/>
      <c r="H51" s="126"/>
      <c r="I51" s="126"/>
    </row>
    <row r="52" spans="2:26" x14ac:dyDescent="0.35">
      <c r="F52" s="126"/>
      <c r="G52" s="126"/>
      <c r="H52" s="126"/>
      <c r="I52" s="126"/>
    </row>
    <row r="53" spans="2:26" x14ac:dyDescent="0.35">
      <c r="F53" s="126"/>
      <c r="G53" s="126"/>
      <c r="H53" s="126"/>
      <c r="I53" s="126"/>
    </row>
  </sheetData>
  <mergeCells count="30">
    <mergeCell ref="B49:X49"/>
    <mergeCell ref="A11:A12"/>
    <mergeCell ref="K11:K12"/>
    <mergeCell ref="L11:O11"/>
    <mergeCell ref="P11:S11"/>
    <mergeCell ref="T11:T12"/>
    <mergeCell ref="U11:U12"/>
    <mergeCell ref="X11:X12"/>
    <mergeCell ref="L12:O12"/>
    <mergeCell ref="P12:S12"/>
    <mergeCell ref="B11:B12"/>
    <mergeCell ref="C11:C12"/>
    <mergeCell ref="D11:D12"/>
    <mergeCell ref="E11:E12"/>
    <mergeCell ref="F11:F12"/>
    <mergeCell ref="W11:W12"/>
    <mergeCell ref="B3:X3"/>
    <mergeCell ref="B5:E5"/>
    <mergeCell ref="F5:J5"/>
    <mergeCell ref="B6:E6"/>
    <mergeCell ref="F6:J6"/>
    <mergeCell ref="B7:E7"/>
    <mergeCell ref="F7:J7"/>
    <mergeCell ref="Y11:Y12"/>
    <mergeCell ref="Z11:Z12"/>
    <mergeCell ref="G11:G12"/>
    <mergeCell ref="H11:H12"/>
    <mergeCell ref="I11:I12"/>
    <mergeCell ref="J11:J12"/>
    <mergeCell ref="V11:V12"/>
  </mergeCells>
  <conditionalFormatting sqref="L14:O44">
    <cfRule type="containsText" dxfId="0" priority="1" operator="containsText" text="Bitte wählen">
      <formula>NOT(ISERROR(SEARCH("Bitte wählen",L14)))</formula>
    </cfRule>
  </conditionalFormatting>
  <dataValidations count="4">
    <dataValidation type="list" allowBlank="1" showInputMessage="1" showErrorMessage="1" sqref="G14:G44" xr:uid="{00000000-0002-0000-0700-000000000000}">
      <formula1>"Stunden,Monat"</formula1>
    </dataValidation>
    <dataValidation operator="equal" allowBlank="1" showInputMessage="1" showErrorMessage="1" sqref="P14:P44" xr:uid="{00000000-0002-0000-0700-000001000000}"/>
    <dataValidation type="list" errorStyle="information" allowBlank="1" showInputMessage="1" showErrorMessage="1" error="Bitte wählen" sqref="L14:O44" xr:uid="{00000000-0002-0000-0700-000002000000}">
      <formula1>"Ja, Nein"</formula1>
    </dataValidation>
    <dataValidation type="list" allowBlank="1" showInputMessage="1" showErrorMessage="1" sqref="Z14:Z44" xr:uid="{DFA30268-AC2C-4704-B25D-755C6BE8B3FB}">
      <formula1>INDIRECT(Y14)</formula1>
    </dataValidation>
  </dataValidations>
  <pageMargins left="0.70866141732283472" right="0.70866141732283472" top="0.78740157480314965" bottom="0.78740157480314965" header="0.31496062992125984" footer="0.31496062992125984"/>
  <pageSetup paperSize="9" scale="23" fitToHeight="0" orientation="landscape" r:id="rId1"/>
  <headerFooter>
    <oddFooter>&amp;L[Produktname]&amp;Czahlenmäßiger Nachweis&amp;RStand 17.03.2026</oddFooter>
  </headerFooter>
  <tableParts count="1">
    <tablePart r:id="rId2"/>
  </tablePart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700-000004000000}">
          <x14:formula1>
            <xm:f>Auswahlmöglichkeiten!$F$6:$F$7</xm:f>
          </x14:formula1>
          <xm:sqref>Z13:AA13</xm:sqref>
        </x14:dataValidation>
        <x14:dataValidation type="list" allowBlank="1" showInputMessage="1" showErrorMessage="1" xr:uid="{00000000-0002-0000-0700-000005000000}">
          <x14:formula1>
            <xm:f>'Grundlage UN-Lohn'!$M$2:$M$6</xm:f>
          </x14:formula1>
          <xm:sqref>J14:J44</xm:sqref>
        </x14:dataValidation>
        <x14:dataValidation type="list" allowBlank="1" showInputMessage="1" showErrorMessage="1" xr:uid="{00000000-0002-0000-0700-000006000000}">
          <x14:formula1>
            <xm:f>Auswahlmöglichkeiten!$D$3:$D$5</xm:f>
          </x14:formula1>
          <xm:sqref>Y13</xm:sqref>
        </x14:dataValidation>
        <x14:dataValidation type="list" allowBlank="1" showInputMessage="1" showErrorMessage="1" xr:uid="{00000000-0002-0000-0700-000007000000}">
          <x14:formula1>
            <xm:f>Auswahlmöglichkeiten!$H$2:$H$31</xm:f>
          </x14:formula1>
          <xm:sqref>W14:W44</xm:sqref>
        </x14:dataValidation>
        <x14:dataValidation type="list" allowBlank="1" showInputMessage="1" showErrorMessage="1" xr:uid="{6202BA71-7636-4B5F-AAA6-256ABC775BB9}">
          <x14:formula1>
            <xm:f>Auswahlmöglichkeiten!$D$2:$D$7</xm:f>
          </x14:formula1>
          <xm:sqref>Y14:Y37 Y39:Y44</xm:sqref>
        </x14:dataValidation>
        <x14:dataValidation type="list" allowBlank="1" showInputMessage="1" showErrorMessage="1" xr:uid="{E8F89E65-FCE0-4B35-ACBF-43778CC262AD}">
          <x14:formula1>
            <xm:f>Auswahlmöglichkeiten!$K$2:$K$4</xm:f>
          </x14:formula1>
          <xm:sqref>AA14:AA44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3:FX68"/>
  <sheetViews>
    <sheetView showGridLines="0" zoomScaleNormal="100" workbookViewId="0">
      <pane ySplit="13" topLeftCell="A14" activePane="bottomLeft" state="frozen"/>
      <selection pane="bottomLeft" activeCell="A14" sqref="A14"/>
    </sheetView>
  </sheetViews>
  <sheetFormatPr baseColWidth="10" defaultColWidth="11.453125" defaultRowHeight="14" x14ac:dyDescent="0.3"/>
  <cols>
    <col min="1" max="1" width="9.1796875" style="72" customWidth="1"/>
    <col min="2" max="2" width="9.26953125" style="72" customWidth="1"/>
    <col min="3" max="3" width="16" style="72" customWidth="1"/>
    <col min="4" max="4" width="40.1796875" style="72" customWidth="1"/>
    <col min="5" max="5" width="24" style="72" hidden="1" customWidth="1"/>
    <col min="6" max="6" width="28.1796875" style="72" hidden="1" customWidth="1"/>
    <col min="7" max="7" width="23.7265625" style="72" customWidth="1"/>
    <col min="8" max="8" width="20.81640625" style="72" customWidth="1"/>
    <col min="9" max="9" width="10.26953125" style="72" customWidth="1"/>
    <col min="10" max="10" width="22.81640625" style="72" customWidth="1"/>
    <col min="11" max="11" width="13.1796875" style="72" customWidth="1"/>
    <col min="12" max="12" width="11.81640625" style="65" customWidth="1"/>
    <col min="13" max="13" width="10.26953125" style="65" customWidth="1"/>
    <col min="14" max="14" width="13.26953125" style="65" customWidth="1"/>
    <col min="15" max="15" width="11.453125" style="65"/>
    <col min="16" max="16" width="44.1796875" style="72" customWidth="1"/>
    <col min="17" max="16384" width="11.453125" style="72"/>
  </cols>
  <sheetData>
    <row r="3" spans="1:180" s="55" customFormat="1" x14ac:dyDescent="0.3">
      <c r="B3" s="390" t="str">
        <f>"zahlenmäßiger Nachweis - Anlage zum Auszahlungsantrag Nr."&amp;" "&amp;'Gesamtübersicht je AZ'!$C$3</f>
        <v xml:space="preserve">zahlenmäßiger Nachweis - Anlage zum Auszahlungsantrag Nr. </v>
      </c>
      <c r="C3" s="390"/>
      <c r="D3" s="390"/>
      <c r="E3" s="390"/>
      <c r="F3" s="390"/>
      <c r="G3" s="390"/>
      <c r="H3" s="390"/>
      <c r="I3" s="390"/>
      <c r="J3" s="390"/>
      <c r="K3" s="390"/>
      <c r="L3" s="390"/>
      <c r="M3" s="390"/>
      <c r="N3" s="390"/>
      <c r="O3" s="390"/>
      <c r="P3" s="390"/>
    </row>
    <row r="4" spans="1:180" s="57" customFormat="1" x14ac:dyDescent="0.3">
      <c r="B4" s="56"/>
      <c r="C4" s="56"/>
      <c r="D4" s="56"/>
      <c r="E4" s="56"/>
      <c r="F4" s="56"/>
      <c r="G4" s="56"/>
      <c r="H4" s="56"/>
      <c r="I4" s="56"/>
      <c r="J4" s="56"/>
      <c r="K4" s="56"/>
      <c r="L4" s="56"/>
    </row>
    <row r="5" spans="1:180" s="55" customFormat="1" x14ac:dyDescent="0.3">
      <c r="B5" s="58"/>
      <c r="C5" s="59"/>
      <c r="D5" s="59"/>
      <c r="E5" s="59"/>
      <c r="F5" s="59"/>
      <c r="G5" s="59"/>
      <c r="H5" s="60"/>
      <c r="I5" s="61"/>
      <c r="M5" s="57"/>
      <c r="N5" s="57"/>
      <c r="O5" s="57"/>
      <c r="P5" s="62" t="s">
        <v>26</v>
      </c>
    </row>
    <row r="6" spans="1:180" s="55" customFormat="1" x14ac:dyDescent="0.3">
      <c r="B6" s="390" t="s">
        <v>8</v>
      </c>
      <c r="C6" s="390"/>
      <c r="D6" s="390"/>
      <c r="E6" s="390"/>
      <c r="F6" s="390"/>
      <c r="G6" s="390"/>
      <c r="H6" s="390">
        <f>'Gesamtübersicht je AZ'!$B$7</f>
        <v>0</v>
      </c>
      <c r="I6" s="390"/>
      <c r="J6" s="390"/>
      <c r="K6" s="390"/>
      <c r="L6" s="390"/>
      <c r="M6" s="390"/>
      <c r="O6" s="57"/>
    </row>
    <row r="7" spans="1:180" s="55" customFormat="1" x14ac:dyDescent="0.3">
      <c r="B7" s="390" t="s">
        <v>9</v>
      </c>
      <c r="C7" s="390"/>
      <c r="D7" s="390"/>
      <c r="E7" s="390"/>
      <c r="F7" s="390"/>
      <c r="G7" s="390"/>
      <c r="H7" s="390">
        <f>'Gesamtübersicht je AZ'!$B$8</f>
        <v>0</v>
      </c>
      <c r="I7" s="390"/>
      <c r="J7" s="390"/>
      <c r="K7" s="390"/>
      <c r="L7" s="390"/>
      <c r="M7" s="390"/>
      <c r="N7" s="337"/>
    </row>
    <row r="8" spans="1:180" s="55" customFormat="1" x14ac:dyDescent="0.3">
      <c r="B8" s="385" t="s">
        <v>10</v>
      </c>
      <c r="C8" s="385"/>
      <c r="D8" s="385"/>
      <c r="E8" s="385"/>
      <c r="F8" s="385"/>
      <c r="G8" s="385"/>
      <c r="H8" s="386">
        <f>'Gesamtübersicht je AZ'!$B$9</f>
        <v>0</v>
      </c>
      <c r="I8" s="386"/>
      <c r="J8" s="386"/>
      <c r="K8" s="386"/>
      <c r="L8" s="386"/>
      <c r="M8" s="386"/>
      <c r="O8" s="57"/>
    </row>
    <row r="9" spans="1:180" s="55" customFormat="1" ht="15.5" x14ac:dyDescent="0.35">
      <c r="B9" s="337"/>
      <c r="C9" s="59"/>
      <c r="D9" s="63"/>
      <c r="E9" s="63"/>
      <c r="F9" s="63"/>
      <c r="G9" s="59"/>
      <c r="H9" s="60"/>
      <c r="I9" s="61"/>
      <c r="J9" s="64"/>
      <c r="K9" s="65"/>
      <c r="L9" s="65"/>
      <c r="M9" s="57"/>
      <c r="N9" s="57"/>
      <c r="O9" s="57"/>
    </row>
    <row r="10" spans="1:180" s="55" customFormat="1" ht="15.5" x14ac:dyDescent="0.35">
      <c r="B10" s="337" t="s">
        <v>307</v>
      </c>
      <c r="C10" s="59"/>
      <c r="D10" s="63"/>
      <c r="E10" s="63"/>
      <c r="F10" s="63"/>
      <c r="G10" s="59"/>
      <c r="H10" s="60"/>
      <c r="I10" s="61"/>
      <c r="J10" s="64"/>
      <c r="K10" s="65"/>
      <c r="L10" s="65"/>
      <c r="M10" s="57"/>
      <c r="N10" s="57"/>
      <c r="O10" s="57"/>
    </row>
    <row r="11" spans="1:180" s="67" customFormat="1" ht="99.75" customHeight="1" x14ac:dyDescent="0.35">
      <c r="A11" s="391" t="s">
        <v>109</v>
      </c>
      <c r="B11" s="391" t="s">
        <v>27</v>
      </c>
      <c r="C11" s="391" t="s">
        <v>107</v>
      </c>
      <c r="D11" s="391" t="s">
        <v>28</v>
      </c>
      <c r="E11" s="396" t="s">
        <v>254</v>
      </c>
      <c r="F11" s="396" t="s">
        <v>242</v>
      </c>
      <c r="G11" s="391" t="s">
        <v>29</v>
      </c>
      <c r="H11" s="391" t="s">
        <v>30</v>
      </c>
      <c r="I11" s="391" t="s">
        <v>31</v>
      </c>
      <c r="J11" s="391" t="s">
        <v>32</v>
      </c>
      <c r="K11" s="89" t="s">
        <v>33</v>
      </c>
      <c r="L11" s="89" t="s">
        <v>34</v>
      </c>
      <c r="M11" s="89" t="s">
        <v>35</v>
      </c>
      <c r="N11" s="391" t="s">
        <v>36</v>
      </c>
      <c r="O11" s="89" t="s">
        <v>1</v>
      </c>
      <c r="P11" s="391" t="s">
        <v>308</v>
      </c>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c r="CA11" s="66"/>
      <c r="CB11" s="66"/>
      <c r="CC11" s="66"/>
      <c r="CD11" s="66"/>
      <c r="CE11" s="66"/>
      <c r="CF11" s="66"/>
      <c r="CG11" s="66"/>
      <c r="CH11" s="66"/>
      <c r="CI11" s="66"/>
      <c r="CJ11" s="66"/>
      <c r="CK11" s="66"/>
      <c r="CL11" s="66"/>
      <c r="CM11" s="66"/>
      <c r="CN11" s="66"/>
      <c r="CO11" s="66"/>
      <c r="CP11" s="66"/>
      <c r="CQ11" s="66"/>
      <c r="CR11" s="66"/>
      <c r="CS11" s="66"/>
      <c r="CT11" s="66"/>
      <c r="CU11" s="66"/>
      <c r="CV11" s="66"/>
      <c r="CW11" s="66"/>
      <c r="CX11" s="66"/>
      <c r="CY11" s="66"/>
      <c r="CZ11" s="66"/>
      <c r="DA11" s="66"/>
      <c r="DB11" s="66"/>
      <c r="DC11" s="66"/>
      <c r="DD11" s="66"/>
      <c r="DE11" s="66"/>
      <c r="DF11" s="66"/>
      <c r="DG11" s="66"/>
      <c r="DH11" s="66"/>
      <c r="DI11" s="66"/>
      <c r="DJ11" s="66"/>
      <c r="DK11" s="66"/>
      <c r="DL11" s="66"/>
      <c r="DM11" s="66"/>
      <c r="DN11" s="66"/>
      <c r="DO11" s="66"/>
      <c r="DP11" s="66"/>
      <c r="DQ11" s="66"/>
      <c r="DR11" s="66"/>
      <c r="DS11" s="66"/>
      <c r="DT11" s="66"/>
      <c r="DU11" s="66"/>
      <c r="DV11" s="66"/>
      <c r="DW11" s="66"/>
      <c r="DX11" s="66"/>
      <c r="DY11" s="66"/>
      <c r="DZ11" s="66"/>
      <c r="EA11" s="66"/>
      <c r="EB11" s="66"/>
      <c r="EC11" s="66"/>
      <c r="ED11" s="66"/>
      <c r="EE11" s="66"/>
      <c r="EF11" s="66"/>
      <c r="EG11" s="66"/>
      <c r="EH11" s="66"/>
      <c r="EI11" s="66"/>
      <c r="EJ11" s="66"/>
      <c r="EK11" s="66"/>
      <c r="EL11" s="66"/>
      <c r="EM11" s="66"/>
      <c r="EN11" s="66"/>
      <c r="EO11" s="66"/>
      <c r="EP11" s="66"/>
      <c r="EQ11" s="66"/>
      <c r="ER11" s="66"/>
      <c r="ES11" s="66"/>
      <c r="ET11" s="66"/>
      <c r="EU11" s="66"/>
      <c r="EV11" s="66"/>
      <c r="EW11" s="66"/>
      <c r="EX11" s="66"/>
      <c r="EY11" s="66"/>
      <c r="EZ11" s="66"/>
      <c r="FA11" s="66"/>
      <c r="FB11" s="66"/>
      <c r="FC11" s="66"/>
      <c r="FD11" s="66"/>
      <c r="FE11" s="66"/>
      <c r="FF11" s="66"/>
      <c r="FG11" s="66"/>
      <c r="FH11" s="66"/>
      <c r="FI11" s="66"/>
      <c r="FJ11" s="66"/>
      <c r="FK11" s="66"/>
      <c r="FL11" s="66"/>
      <c r="FM11" s="66"/>
      <c r="FN11" s="66"/>
      <c r="FO11" s="66"/>
      <c r="FP11" s="66"/>
      <c r="FQ11" s="66"/>
      <c r="FR11" s="66"/>
      <c r="FS11" s="66"/>
      <c r="FT11" s="66"/>
      <c r="FU11" s="66"/>
      <c r="FV11" s="66"/>
      <c r="FW11" s="66"/>
      <c r="FX11" s="66"/>
    </row>
    <row r="12" spans="1:180" s="68" customFormat="1" ht="14.25" customHeight="1" x14ac:dyDescent="0.3">
      <c r="A12" s="391"/>
      <c r="B12" s="391"/>
      <c r="C12" s="391"/>
      <c r="D12" s="391"/>
      <c r="E12" s="426"/>
      <c r="F12" s="426"/>
      <c r="G12" s="391"/>
      <c r="H12" s="391"/>
      <c r="I12" s="391"/>
      <c r="J12" s="391"/>
      <c r="K12" s="90" t="s">
        <v>38</v>
      </c>
      <c r="L12" s="90" t="s">
        <v>2</v>
      </c>
      <c r="M12" s="90" t="s">
        <v>2</v>
      </c>
      <c r="N12" s="391"/>
      <c r="O12" s="90" t="s">
        <v>38</v>
      </c>
      <c r="P12" s="392"/>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c r="DA12" s="65"/>
      <c r="DB12" s="65"/>
      <c r="DC12" s="65"/>
      <c r="DD12" s="65"/>
      <c r="DE12" s="65"/>
      <c r="DF12" s="65"/>
      <c r="DG12" s="65"/>
      <c r="DH12" s="65"/>
      <c r="DI12" s="65"/>
      <c r="DJ12" s="65"/>
      <c r="DK12" s="65"/>
      <c r="DL12" s="65"/>
      <c r="DM12" s="65"/>
      <c r="DN12" s="65"/>
      <c r="DO12" s="65"/>
      <c r="DP12" s="65"/>
      <c r="DQ12" s="65"/>
      <c r="DR12" s="65"/>
      <c r="DS12" s="65"/>
      <c r="DT12" s="65"/>
      <c r="DU12" s="65"/>
      <c r="DV12" s="65"/>
      <c r="DW12" s="65"/>
      <c r="DX12" s="65"/>
      <c r="DY12" s="65"/>
      <c r="DZ12" s="65"/>
      <c r="EA12" s="65"/>
      <c r="EB12" s="65"/>
      <c r="EC12" s="65"/>
      <c r="ED12" s="65"/>
      <c r="EE12" s="65"/>
      <c r="EF12" s="65"/>
      <c r="EG12" s="65"/>
      <c r="EH12" s="65"/>
      <c r="EI12" s="65"/>
      <c r="EJ12" s="65"/>
      <c r="EK12" s="65"/>
      <c r="EL12" s="65"/>
      <c r="EM12" s="65"/>
      <c r="EN12" s="65"/>
      <c r="EO12" s="65"/>
      <c r="EP12" s="65"/>
      <c r="EQ12" s="65"/>
      <c r="ER12" s="65"/>
      <c r="ES12" s="65"/>
      <c r="ET12" s="65"/>
      <c r="EU12" s="65"/>
      <c r="EV12" s="65"/>
      <c r="EW12" s="65"/>
      <c r="EX12" s="65"/>
      <c r="EY12" s="65"/>
      <c r="EZ12" s="65"/>
      <c r="FA12" s="65"/>
      <c r="FB12" s="65"/>
      <c r="FC12" s="65"/>
      <c r="FD12" s="65"/>
      <c r="FE12" s="65"/>
      <c r="FF12" s="65"/>
      <c r="FG12" s="65"/>
      <c r="FH12" s="65"/>
      <c r="FI12" s="65"/>
      <c r="FJ12" s="65"/>
      <c r="FK12" s="65"/>
      <c r="FL12" s="65"/>
      <c r="FM12" s="65"/>
      <c r="FN12" s="65"/>
      <c r="FO12" s="65"/>
      <c r="FP12" s="65"/>
      <c r="FQ12" s="65"/>
      <c r="FR12" s="65"/>
      <c r="FS12" s="65"/>
      <c r="FT12" s="65"/>
      <c r="FU12" s="65"/>
      <c r="FV12" s="65"/>
      <c r="FW12" s="65"/>
      <c r="FX12" s="65"/>
    </row>
    <row r="13" spans="1:180" s="65" customFormat="1" ht="14.25" hidden="1" customHeight="1" x14ac:dyDescent="0.3">
      <c r="A13" s="155" t="s">
        <v>108</v>
      </c>
      <c r="B13" s="156" t="s">
        <v>39</v>
      </c>
      <c r="C13" s="157" t="s">
        <v>40</v>
      </c>
      <c r="D13" s="156" t="s">
        <v>41</v>
      </c>
      <c r="E13" s="156" t="s">
        <v>240</v>
      </c>
      <c r="F13" s="156" t="s">
        <v>241</v>
      </c>
      <c r="G13" s="156" t="s">
        <v>42</v>
      </c>
      <c r="H13" s="156" t="s">
        <v>43</v>
      </c>
      <c r="I13" s="158" t="s">
        <v>44</v>
      </c>
      <c r="J13" s="159" t="s">
        <v>46</v>
      </c>
      <c r="K13" s="160" t="s">
        <v>47</v>
      </c>
      <c r="L13" s="161" t="s">
        <v>48</v>
      </c>
      <c r="M13" s="161" t="s">
        <v>49</v>
      </c>
      <c r="N13" s="158" t="s">
        <v>50</v>
      </c>
      <c r="O13" s="162" t="s">
        <v>51</v>
      </c>
      <c r="P13" s="163" t="s">
        <v>52</v>
      </c>
    </row>
    <row r="14" spans="1:180" s="374" customFormat="1" x14ac:dyDescent="0.3">
      <c r="A14" s="372"/>
      <c r="B14" s="219">
        <f t="shared" ref="B14:B63" si="0">ROW()-13</f>
        <v>1</v>
      </c>
      <c r="C14" s="220"/>
      <c r="D14" s="221"/>
      <c r="E14" s="221"/>
      <c r="F14" s="221"/>
      <c r="G14" s="221"/>
      <c r="H14" s="221"/>
      <c r="I14" s="222"/>
      <c r="J14" s="223"/>
      <c r="K14" s="224"/>
      <c r="L14" s="225"/>
      <c r="M14" s="225"/>
      <c r="N14" s="222"/>
      <c r="O14" s="373">
        <f t="shared" ref="O14:O48" si="1">($K14-($K14*$M14))+(($K14-($K14*$M14))*$L14)</f>
        <v>0</v>
      </c>
      <c r="P14" s="360"/>
    </row>
    <row r="15" spans="1:180" s="374" customFormat="1" x14ac:dyDescent="0.3">
      <c r="A15" s="372"/>
      <c r="B15" s="219">
        <f t="shared" si="0"/>
        <v>2</v>
      </c>
      <c r="C15" s="220"/>
      <c r="D15" s="221"/>
      <c r="E15" s="221"/>
      <c r="F15" s="221"/>
      <c r="G15" s="221"/>
      <c r="H15" s="221"/>
      <c r="I15" s="222"/>
      <c r="J15" s="223"/>
      <c r="K15" s="224"/>
      <c r="L15" s="225"/>
      <c r="M15" s="225"/>
      <c r="N15" s="222"/>
      <c r="O15" s="373">
        <f t="shared" si="1"/>
        <v>0</v>
      </c>
      <c r="P15" s="360"/>
    </row>
    <row r="16" spans="1:180" s="374" customFormat="1" x14ac:dyDescent="0.3">
      <c r="A16" s="372"/>
      <c r="B16" s="219">
        <f t="shared" si="0"/>
        <v>3</v>
      </c>
      <c r="C16" s="220"/>
      <c r="D16" s="221"/>
      <c r="E16" s="221"/>
      <c r="F16" s="221"/>
      <c r="G16" s="221"/>
      <c r="H16" s="221"/>
      <c r="I16" s="222"/>
      <c r="J16" s="223"/>
      <c r="K16" s="224"/>
      <c r="L16" s="225"/>
      <c r="M16" s="225"/>
      <c r="N16" s="222"/>
      <c r="O16" s="373">
        <f t="shared" si="1"/>
        <v>0</v>
      </c>
      <c r="P16" s="360"/>
    </row>
    <row r="17" spans="1:16" s="374" customFormat="1" x14ac:dyDescent="0.3">
      <c r="A17" s="372"/>
      <c r="B17" s="219">
        <f t="shared" si="0"/>
        <v>4</v>
      </c>
      <c r="C17" s="220"/>
      <c r="D17" s="221"/>
      <c r="E17" s="221"/>
      <c r="F17" s="221"/>
      <c r="G17" s="221"/>
      <c r="H17" s="221"/>
      <c r="I17" s="222"/>
      <c r="J17" s="223"/>
      <c r="K17" s="224"/>
      <c r="L17" s="225"/>
      <c r="M17" s="225"/>
      <c r="N17" s="222"/>
      <c r="O17" s="373">
        <f t="shared" si="1"/>
        <v>0</v>
      </c>
      <c r="P17" s="360"/>
    </row>
    <row r="18" spans="1:16" s="374" customFormat="1" x14ac:dyDescent="0.3">
      <c r="A18" s="372"/>
      <c r="B18" s="219">
        <f t="shared" si="0"/>
        <v>5</v>
      </c>
      <c r="C18" s="220"/>
      <c r="D18" s="221"/>
      <c r="E18" s="221"/>
      <c r="F18" s="221"/>
      <c r="G18" s="221"/>
      <c r="H18" s="221"/>
      <c r="I18" s="222"/>
      <c r="J18" s="223"/>
      <c r="K18" s="224"/>
      <c r="L18" s="225"/>
      <c r="M18" s="225"/>
      <c r="N18" s="222"/>
      <c r="O18" s="373">
        <f t="shared" si="1"/>
        <v>0</v>
      </c>
      <c r="P18" s="360"/>
    </row>
    <row r="19" spans="1:16" s="374" customFormat="1" x14ac:dyDescent="0.3">
      <c r="A19" s="372"/>
      <c r="B19" s="219">
        <f t="shared" si="0"/>
        <v>6</v>
      </c>
      <c r="C19" s="220"/>
      <c r="D19" s="221"/>
      <c r="E19" s="221"/>
      <c r="F19" s="221"/>
      <c r="G19" s="221"/>
      <c r="H19" s="221"/>
      <c r="I19" s="222"/>
      <c r="J19" s="223"/>
      <c r="K19" s="224"/>
      <c r="L19" s="225"/>
      <c r="M19" s="225"/>
      <c r="N19" s="226"/>
      <c r="O19" s="373">
        <f t="shared" si="1"/>
        <v>0</v>
      </c>
      <c r="P19" s="360"/>
    </row>
    <row r="20" spans="1:16" s="374" customFormat="1" x14ac:dyDescent="0.3">
      <c r="A20" s="372"/>
      <c r="B20" s="219">
        <f t="shared" si="0"/>
        <v>7</v>
      </c>
      <c r="C20" s="220"/>
      <c r="D20" s="221"/>
      <c r="E20" s="221"/>
      <c r="F20" s="221"/>
      <c r="G20" s="221"/>
      <c r="H20" s="221"/>
      <c r="I20" s="222"/>
      <c r="J20" s="223"/>
      <c r="K20" s="224"/>
      <c r="L20" s="225"/>
      <c r="M20" s="225"/>
      <c r="N20" s="226"/>
      <c r="O20" s="373">
        <f t="shared" si="1"/>
        <v>0</v>
      </c>
      <c r="P20" s="360"/>
    </row>
    <row r="21" spans="1:16" s="374" customFormat="1" x14ac:dyDescent="0.3">
      <c r="A21" s="372"/>
      <c r="B21" s="219">
        <f t="shared" si="0"/>
        <v>8</v>
      </c>
      <c r="C21" s="220"/>
      <c r="D21" s="221"/>
      <c r="E21" s="221"/>
      <c r="F21" s="221"/>
      <c r="G21" s="221"/>
      <c r="H21" s="221"/>
      <c r="I21" s="222"/>
      <c r="J21" s="223"/>
      <c r="K21" s="224"/>
      <c r="L21" s="225"/>
      <c r="M21" s="225"/>
      <c r="N21" s="226"/>
      <c r="O21" s="373">
        <f t="shared" si="1"/>
        <v>0</v>
      </c>
      <c r="P21" s="360"/>
    </row>
    <row r="22" spans="1:16" s="374" customFormat="1" x14ac:dyDescent="0.3">
      <c r="A22" s="372"/>
      <c r="B22" s="219">
        <f t="shared" si="0"/>
        <v>9</v>
      </c>
      <c r="C22" s="220"/>
      <c r="D22" s="221"/>
      <c r="E22" s="221"/>
      <c r="F22" s="221"/>
      <c r="G22" s="221"/>
      <c r="H22" s="221"/>
      <c r="I22" s="222"/>
      <c r="J22" s="223"/>
      <c r="K22" s="224"/>
      <c r="L22" s="225"/>
      <c r="M22" s="225"/>
      <c r="N22" s="226"/>
      <c r="O22" s="373">
        <f t="shared" si="1"/>
        <v>0</v>
      </c>
      <c r="P22" s="360"/>
    </row>
    <row r="23" spans="1:16" s="374" customFormat="1" x14ac:dyDescent="0.3">
      <c r="A23" s="372"/>
      <c r="B23" s="219">
        <f t="shared" si="0"/>
        <v>10</v>
      </c>
      <c r="C23" s="220"/>
      <c r="D23" s="221"/>
      <c r="E23" s="221"/>
      <c r="F23" s="221"/>
      <c r="G23" s="221"/>
      <c r="H23" s="221"/>
      <c r="I23" s="222"/>
      <c r="J23" s="223"/>
      <c r="K23" s="224"/>
      <c r="L23" s="225"/>
      <c r="M23" s="225"/>
      <c r="N23" s="226"/>
      <c r="O23" s="373">
        <f t="shared" si="1"/>
        <v>0</v>
      </c>
      <c r="P23" s="360"/>
    </row>
    <row r="24" spans="1:16" s="374" customFormat="1" x14ac:dyDescent="0.3">
      <c r="A24" s="372"/>
      <c r="B24" s="219">
        <f t="shared" si="0"/>
        <v>11</v>
      </c>
      <c r="C24" s="220"/>
      <c r="D24" s="221"/>
      <c r="E24" s="221"/>
      <c r="F24" s="221"/>
      <c r="G24" s="221"/>
      <c r="H24" s="221"/>
      <c r="I24" s="222"/>
      <c r="J24" s="223"/>
      <c r="K24" s="224"/>
      <c r="L24" s="225"/>
      <c r="M24" s="225"/>
      <c r="N24" s="226"/>
      <c r="O24" s="373">
        <f t="shared" si="1"/>
        <v>0</v>
      </c>
      <c r="P24" s="360"/>
    </row>
    <row r="25" spans="1:16" s="374" customFormat="1" x14ac:dyDescent="0.3">
      <c r="A25" s="372"/>
      <c r="B25" s="219">
        <f t="shared" si="0"/>
        <v>12</v>
      </c>
      <c r="C25" s="220"/>
      <c r="D25" s="221"/>
      <c r="E25" s="221"/>
      <c r="F25" s="221"/>
      <c r="G25" s="221"/>
      <c r="H25" s="221"/>
      <c r="I25" s="222"/>
      <c r="J25" s="223"/>
      <c r="K25" s="224"/>
      <c r="L25" s="225"/>
      <c r="M25" s="225"/>
      <c r="N25" s="226"/>
      <c r="O25" s="373">
        <f t="shared" si="1"/>
        <v>0</v>
      </c>
      <c r="P25" s="360"/>
    </row>
    <row r="26" spans="1:16" s="374" customFormat="1" x14ac:dyDescent="0.3">
      <c r="A26" s="372"/>
      <c r="B26" s="219">
        <f t="shared" si="0"/>
        <v>13</v>
      </c>
      <c r="C26" s="220"/>
      <c r="D26" s="221"/>
      <c r="E26" s="221"/>
      <c r="F26" s="221"/>
      <c r="G26" s="221"/>
      <c r="H26" s="221"/>
      <c r="I26" s="222"/>
      <c r="J26" s="223"/>
      <c r="K26" s="224"/>
      <c r="L26" s="225"/>
      <c r="M26" s="225"/>
      <c r="N26" s="226"/>
      <c r="O26" s="373">
        <f t="shared" si="1"/>
        <v>0</v>
      </c>
      <c r="P26" s="360"/>
    </row>
    <row r="27" spans="1:16" s="374" customFormat="1" x14ac:dyDescent="0.3">
      <c r="A27" s="372"/>
      <c r="B27" s="219">
        <f t="shared" si="0"/>
        <v>14</v>
      </c>
      <c r="C27" s="220"/>
      <c r="D27" s="221"/>
      <c r="E27" s="221"/>
      <c r="F27" s="221"/>
      <c r="G27" s="221"/>
      <c r="H27" s="221"/>
      <c r="I27" s="222"/>
      <c r="J27" s="223"/>
      <c r="K27" s="224"/>
      <c r="L27" s="225"/>
      <c r="M27" s="225"/>
      <c r="N27" s="226"/>
      <c r="O27" s="373">
        <f t="shared" si="1"/>
        <v>0</v>
      </c>
      <c r="P27" s="360"/>
    </row>
    <row r="28" spans="1:16" s="374" customFormat="1" x14ac:dyDescent="0.3">
      <c r="A28" s="372"/>
      <c r="B28" s="219">
        <f t="shared" si="0"/>
        <v>15</v>
      </c>
      <c r="C28" s="220"/>
      <c r="D28" s="221"/>
      <c r="E28" s="221"/>
      <c r="F28" s="221"/>
      <c r="G28" s="221"/>
      <c r="H28" s="221"/>
      <c r="I28" s="222"/>
      <c r="J28" s="223"/>
      <c r="K28" s="224"/>
      <c r="L28" s="225"/>
      <c r="M28" s="225"/>
      <c r="N28" s="226"/>
      <c r="O28" s="373">
        <f t="shared" si="1"/>
        <v>0</v>
      </c>
      <c r="P28" s="360"/>
    </row>
    <row r="29" spans="1:16" s="374" customFormat="1" x14ac:dyDescent="0.3">
      <c r="A29" s="372"/>
      <c r="B29" s="219">
        <f t="shared" si="0"/>
        <v>16</v>
      </c>
      <c r="C29" s="220"/>
      <c r="D29" s="221"/>
      <c r="E29" s="221"/>
      <c r="F29" s="221"/>
      <c r="G29" s="221"/>
      <c r="H29" s="221"/>
      <c r="I29" s="222"/>
      <c r="J29" s="223"/>
      <c r="K29" s="224"/>
      <c r="L29" s="225"/>
      <c r="M29" s="225"/>
      <c r="N29" s="226"/>
      <c r="O29" s="373">
        <f t="shared" si="1"/>
        <v>0</v>
      </c>
      <c r="P29" s="360"/>
    </row>
    <row r="30" spans="1:16" s="374" customFormat="1" x14ac:dyDescent="0.3">
      <c r="A30" s="372"/>
      <c r="B30" s="219">
        <f t="shared" si="0"/>
        <v>17</v>
      </c>
      <c r="C30" s="220"/>
      <c r="D30" s="221"/>
      <c r="E30" s="221"/>
      <c r="F30" s="221"/>
      <c r="G30" s="221"/>
      <c r="H30" s="221"/>
      <c r="I30" s="222"/>
      <c r="J30" s="223"/>
      <c r="K30" s="224"/>
      <c r="L30" s="225"/>
      <c r="M30" s="225"/>
      <c r="N30" s="226"/>
      <c r="O30" s="373">
        <f t="shared" si="1"/>
        <v>0</v>
      </c>
      <c r="P30" s="360"/>
    </row>
    <row r="31" spans="1:16" s="374" customFormat="1" x14ac:dyDescent="0.3">
      <c r="A31" s="372"/>
      <c r="B31" s="219">
        <f t="shared" si="0"/>
        <v>18</v>
      </c>
      <c r="C31" s="220"/>
      <c r="D31" s="221"/>
      <c r="E31" s="221"/>
      <c r="F31" s="221"/>
      <c r="G31" s="221"/>
      <c r="H31" s="221"/>
      <c r="I31" s="222"/>
      <c r="J31" s="223"/>
      <c r="K31" s="224"/>
      <c r="L31" s="225"/>
      <c r="M31" s="225"/>
      <c r="N31" s="226"/>
      <c r="O31" s="373">
        <f t="shared" si="1"/>
        <v>0</v>
      </c>
      <c r="P31" s="360"/>
    </row>
    <row r="32" spans="1:16" s="374" customFormat="1" x14ac:dyDescent="0.3">
      <c r="A32" s="372"/>
      <c r="B32" s="219">
        <f t="shared" si="0"/>
        <v>19</v>
      </c>
      <c r="C32" s="220"/>
      <c r="D32" s="221"/>
      <c r="E32" s="221"/>
      <c r="F32" s="221"/>
      <c r="G32" s="221"/>
      <c r="H32" s="221"/>
      <c r="I32" s="222"/>
      <c r="J32" s="223"/>
      <c r="K32" s="224"/>
      <c r="L32" s="225"/>
      <c r="M32" s="225"/>
      <c r="N32" s="226"/>
      <c r="O32" s="373">
        <f t="shared" ref="O32:O47" si="2">($K32-($K32*$M32))+(($K32-($K32*$M32))*$L32)</f>
        <v>0</v>
      </c>
      <c r="P32" s="360"/>
    </row>
    <row r="33" spans="1:16" s="374" customFormat="1" x14ac:dyDescent="0.3">
      <c r="A33" s="372"/>
      <c r="B33" s="219">
        <f t="shared" si="0"/>
        <v>20</v>
      </c>
      <c r="C33" s="220"/>
      <c r="D33" s="221"/>
      <c r="E33" s="221"/>
      <c r="F33" s="221"/>
      <c r="G33" s="221"/>
      <c r="H33" s="221"/>
      <c r="I33" s="222"/>
      <c r="J33" s="223"/>
      <c r="K33" s="224"/>
      <c r="L33" s="225"/>
      <c r="M33" s="225"/>
      <c r="N33" s="226"/>
      <c r="O33" s="373">
        <f t="shared" si="2"/>
        <v>0</v>
      </c>
      <c r="P33" s="360"/>
    </row>
    <row r="34" spans="1:16" s="374" customFormat="1" x14ac:dyDescent="0.3">
      <c r="A34" s="372"/>
      <c r="B34" s="219">
        <f t="shared" si="0"/>
        <v>21</v>
      </c>
      <c r="C34" s="220"/>
      <c r="D34" s="221"/>
      <c r="E34" s="221"/>
      <c r="F34" s="221"/>
      <c r="G34" s="221"/>
      <c r="H34" s="221"/>
      <c r="I34" s="222"/>
      <c r="J34" s="223"/>
      <c r="K34" s="224"/>
      <c r="L34" s="225"/>
      <c r="M34" s="225"/>
      <c r="N34" s="226"/>
      <c r="O34" s="373">
        <f t="shared" si="2"/>
        <v>0</v>
      </c>
      <c r="P34" s="360"/>
    </row>
    <row r="35" spans="1:16" s="374" customFormat="1" x14ac:dyDescent="0.3">
      <c r="A35" s="372"/>
      <c r="B35" s="219">
        <f t="shared" si="0"/>
        <v>22</v>
      </c>
      <c r="C35" s="220"/>
      <c r="D35" s="221"/>
      <c r="E35" s="221"/>
      <c r="F35" s="221"/>
      <c r="G35" s="221"/>
      <c r="H35" s="221"/>
      <c r="I35" s="222"/>
      <c r="J35" s="223"/>
      <c r="K35" s="224"/>
      <c r="L35" s="225"/>
      <c r="M35" s="225"/>
      <c r="N35" s="226"/>
      <c r="O35" s="373">
        <f t="shared" si="2"/>
        <v>0</v>
      </c>
      <c r="P35" s="360"/>
    </row>
    <row r="36" spans="1:16" s="374" customFormat="1" x14ac:dyDescent="0.3">
      <c r="A36" s="372"/>
      <c r="B36" s="219">
        <f t="shared" si="0"/>
        <v>23</v>
      </c>
      <c r="C36" s="220"/>
      <c r="D36" s="221"/>
      <c r="E36" s="221"/>
      <c r="F36" s="221"/>
      <c r="G36" s="221"/>
      <c r="H36" s="221"/>
      <c r="I36" s="222"/>
      <c r="J36" s="223"/>
      <c r="K36" s="224"/>
      <c r="L36" s="225"/>
      <c r="M36" s="225"/>
      <c r="N36" s="226"/>
      <c r="O36" s="373">
        <f t="shared" si="2"/>
        <v>0</v>
      </c>
      <c r="P36" s="360"/>
    </row>
    <row r="37" spans="1:16" s="374" customFormat="1" x14ac:dyDescent="0.3">
      <c r="A37" s="372"/>
      <c r="B37" s="219">
        <f t="shared" si="0"/>
        <v>24</v>
      </c>
      <c r="C37" s="220"/>
      <c r="D37" s="221"/>
      <c r="E37" s="221"/>
      <c r="F37" s="221"/>
      <c r="G37" s="221"/>
      <c r="H37" s="221"/>
      <c r="I37" s="222"/>
      <c r="J37" s="223"/>
      <c r="K37" s="224"/>
      <c r="L37" s="225"/>
      <c r="M37" s="225"/>
      <c r="N37" s="226"/>
      <c r="O37" s="373">
        <f t="shared" si="2"/>
        <v>0</v>
      </c>
      <c r="P37" s="360"/>
    </row>
    <row r="38" spans="1:16" s="374" customFormat="1" x14ac:dyDescent="0.3">
      <c r="A38" s="372"/>
      <c r="B38" s="219">
        <f t="shared" si="0"/>
        <v>25</v>
      </c>
      <c r="C38" s="220"/>
      <c r="D38" s="221"/>
      <c r="E38" s="221"/>
      <c r="F38" s="221"/>
      <c r="G38" s="221"/>
      <c r="H38" s="221"/>
      <c r="I38" s="222"/>
      <c r="J38" s="223"/>
      <c r="K38" s="224"/>
      <c r="L38" s="225"/>
      <c r="M38" s="225"/>
      <c r="N38" s="226"/>
      <c r="O38" s="373">
        <f t="shared" si="2"/>
        <v>0</v>
      </c>
      <c r="P38" s="360"/>
    </row>
    <row r="39" spans="1:16" s="374" customFormat="1" x14ac:dyDescent="0.3">
      <c r="A39" s="372"/>
      <c r="B39" s="219">
        <f t="shared" si="0"/>
        <v>26</v>
      </c>
      <c r="C39" s="220"/>
      <c r="D39" s="221"/>
      <c r="E39" s="221"/>
      <c r="F39" s="221"/>
      <c r="G39" s="221"/>
      <c r="H39" s="221"/>
      <c r="I39" s="222"/>
      <c r="J39" s="223"/>
      <c r="K39" s="224"/>
      <c r="L39" s="225"/>
      <c r="M39" s="225"/>
      <c r="N39" s="226"/>
      <c r="O39" s="373">
        <f t="shared" si="2"/>
        <v>0</v>
      </c>
      <c r="P39" s="360"/>
    </row>
    <row r="40" spans="1:16" s="374" customFormat="1" x14ac:dyDescent="0.3">
      <c r="A40" s="372"/>
      <c r="B40" s="219">
        <f t="shared" si="0"/>
        <v>27</v>
      </c>
      <c r="C40" s="220"/>
      <c r="D40" s="221"/>
      <c r="E40" s="221"/>
      <c r="F40" s="221"/>
      <c r="G40" s="221"/>
      <c r="H40" s="221"/>
      <c r="I40" s="222"/>
      <c r="J40" s="223"/>
      <c r="K40" s="224"/>
      <c r="L40" s="225"/>
      <c r="M40" s="225"/>
      <c r="N40" s="226"/>
      <c r="O40" s="373">
        <f t="shared" si="2"/>
        <v>0</v>
      </c>
      <c r="P40" s="360"/>
    </row>
    <row r="41" spans="1:16" s="374" customFormat="1" x14ac:dyDescent="0.3">
      <c r="A41" s="372"/>
      <c r="B41" s="219">
        <f t="shared" ref="B41:B46" si="3">ROW()-13</f>
        <v>28</v>
      </c>
      <c r="C41" s="220"/>
      <c r="D41" s="221"/>
      <c r="E41" s="221"/>
      <c r="F41" s="221"/>
      <c r="G41" s="221"/>
      <c r="H41" s="221"/>
      <c r="I41" s="222"/>
      <c r="J41" s="223"/>
      <c r="K41" s="224"/>
      <c r="L41" s="225"/>
      <c r="M41" s="225"/>
      <c r="N41" s="226"/>
      <c r="O41" s="373">
        <f t="shared" ref="O41:O46" si="4">($K41-($K41*$M41))+(($K41-($K41*$M41))*$L41)</f>
        <v>0</v>
      </c>
      <c r="P41" s="360"/>
    </row>
    <row r="42" spans="1:16" s="374" customFormat="1" x14ac:dyDescent="0.3">
      <c r="A42" s="372"/>
      <c r="B42" s="219">
        <f t="shared" si="3"/>
        <v>29</v>
      </c>
      <c r="C42" s="220"/>
      <c r="D42" s="221"/>
      <c r="E42" s="221"/>
      <c r="F42" s="221"/>
      <c r="G42" s="221"/>
      <c r="H42" s="221"/>
      <c r="I42" s="222"/>
      <c r="J42" s="223"/>
      <c r="K42" s="224"/>
      <c r="L42" s="225"/>
      <c r="M42" s="225"/>
      <c r="N42" s="226"/>
      <c r="O42" s="373">
        <f t="shared" si="4"/>
        <v>0</v>
      </c>
      <c r="P42" s="360"/>
    </row>
    <row r="43" spans="1:16" s="374" customFormat="1" x14ac:dyDescent="0.3">
      <c r="A43" s="372"/>
      <c r="B43" s="219">
        <f t="shared" si="3"/>
        <v>30</v>
      </c>
      <c r="C43" s="220"/>
      <c r="D43" s="221"/>
      <c r="E43" s="221"/>
      <c r="F43" s="221"/>
      <c r="G43" s="221"/>
      <c r="H43" s="221"/>
      <c r="I43" s="222"/>
      <c r="J43" s="223"/>
      <c r="K43" s="224"/>
      <c r="L43" s="225"/>
      <c r="M43" s="225"/>
      <c r="N43" s="226"/>
      <c r="O43" s="373">
        <f t="shared" si="4"/>
        <v>0</v>
      </c>
      <c r="P43" s="360"/>
    </row>
    <row r="44" spans="1:16" s="374" customFormat="1" x14ac:dyDescent="0.3">
      <c r="A44" s="372"/>
      <c r="B44" s="219">
        <f t="shared" si="3"/>
        <v>31</v>
      </c>
      <c r="C44" s="220"/>
      <c r="D44" s="221"/>
      <c r="E44" s="221"/>
      <c r="F44" s="221"/>
      <c r="G44" s="221"/>
      <c r="H44" s="221"/>
      <c r="I44" s="222"/>
      <c r="J44" s="223"/>
      <c r="K44" s="224"/>
      <c r="L44" s="225"/>
      <c r="M44" s="225"/>
      <c r="N44" s="226"/>
      <c r="O44" s="373">
        <f t="shared" si="4"/>
        <v>0</v>
      </c>
      <c r="P44" s="360"/>
    </row>
    <row r="45" spans="1:16" s="374" customFormat="1" x14ac:dyDescent="0.3">
      <c r="A45" s="372"/>
      <c r="B45" s="219">
        <f t="shared" si="3"/>
        <v>32</v>
      </c>
      <c r="C45" s="220"/>
      <c r="D45" s="221"/>
      <c r="E45" s="221"/>
      <c r="F45" s="221"/>
      <c r="G45" s="221"/>
      <c r="H45" s="221"/>
      <c r="I45" s="222"/>
      <c r="J45" s="223"/>
      <c r="K45" s="224"/>
      <c r="L45" s="225"/>
      <c r="M45" s="225"/>
      <c r="N45" s="226"/>
      <c r="O45" s="373">
        <f t="shared" si="4"/>
        <v>0</v>
      </c>
      <c r="P45" s="360"/>
    </row>
    <row r="46" spans="1:16" s="374" customFormat="1" x14ac:dyDescent="0.3">
      <c r="A46" s="372"/>
      <c r="B46" s="219">
        <f t="shared" si="3"/>
        <v>33</v>
      </c>
      <c r="C46" s="220"/>
      <c r="D46" s="221"/>
      <c r="E46" s="221"/>
      <c r="F46" s="221"/>
      <c r="G46" s="221"/>
      <c r="H46" s="221"/>
      <c r="I46" s="222"/>
      <c r="J46" s="223"/>
      <c r="K46" s="224"/>
      <c r="L46" s="225"/>
      <c r="M46" s="225"/>
      <c r="N46" s="226"/>
      <c r="O46" s="373">
        <f t="shared" si="4"/>
        <v>0</v>
      </c>
      <c r="P46" s="360"/>
    </row>
    <row r="47" spans="1:16" s="374" customFormat="1" x14ac:dyDescent="0.3">
      <c r="A47" s="372"/>
      <c r="B47" s="219">
        <f t="shared" si="0"/>
        <v>34</v>
      </c>
      <c r="C47" s="220"/>
      <c r="D47" s="221"/>
      <c r="E47" s="221"/>
      <c r="F47" s="221"/>
      <c r="G47" s="221"/>
      <c r="H47" s="221"/>
      <c r="I47" s="222"/>
      <c r="J47" s="223"/>
      <c r="K47" s="224"/>
      <c r="L47" s="225"/>
      <c r="M47" s="225"/>
      <c r="N47" s="226"/>
      <c r="O47" s="373">
        <f t="shared" si="2"/>
        <v>0</v>
      </c>
      <c r="P47" s="360"/>
    </row>
    <row r="48" spans="1:16" s="374" customFormat="1" x14ac:dyDescent="0.3">
      <c r="A48" s="372"/>
      <c r="B48" s="219">
        <f t="shared" si="0"/>
        <v>35</v>
      </c>
      <c r="C48" s="220"/>
      <c r="D48" s="221"/>
      <c r="E48" s="221"/>
      <c r="F48" s="221"/>
      <c r="G48" s="221"/>
      <c r="H48" s="221"/>
      <c r="I48" s="222"/>
      <c r="J48" s="223"/>
      <c r="K48" s="224"/>
      <c r="L48" s="225"/>
      <c r="M48" s="225"/>
      <c r="N48" s="226"/>
      <c r="O48" s="373">
        <f t="shared" si="1"/>
        <v>0</v>
      </c>
      <c r="P48" s="360"/>
    </row>
    <row r="49" spans="1:16" s="374" customFormat="1" x14ac:dyDescent="0.3">
      <c r="A49" s="372"/>
      <c r="B49" s="219">
        <f t="shared" si="0"/>
        <v>36</v>
      </c>
      <c r="C49" s="220"/>
      <c r="D49" s="221"/>
      <c r="E49" s="221"/>
      <c r="F49" s="221"/>
      <c r="G49" s="221"/>
      <c r="H49" s="221"/>
      <c r="I49" s="222"/>
      <c r="J49" s="223"/>
      <c r="K49" s="224"/>
      <c r="L49" s="225"/>
      <c r="M49" s="225"/>
      <c r="N49" s="226"/>
      <c r="O49" s="373">
        <f t="shared" ref="O49:O63" si="5">($K49-($K49*$M49))+(($K49-($K49*$M49))*$L49)</f>
        <v>0</v>
      </c>
      <c r="P49" s="360"/>
    </row>
    <row r="50" spans="1:16" s="374" customFormat="1" x14ac:dyDescent="0.3">
      <c r="A50" s="372"/>
      <c r="B50" s="219">
        <f t="shared" si="0"/>
        <v>37</v>
      </c>
      <c r="C50" s="220"/>
      <c r="D50" s="221"/>
      <c r="E50" s="221"/>
      <c r="F50" s="221"/>
      <c r="G50" s="221"/>
      <c r="H50" s="221"/>
      <c r="I50" s="222"/>
      <c r="J50" s="223"/>
      <c r="K50" s="224"/>
      <c r="L50" s="225"/>
      <c r="M50" s="225"/>
      <c r="N50" s="226"/>
      <c r="O50" s="373">
        <f t="shared" si="5"/>
        <v>0</v>
      </c>
      <c r="P50" s="360"/>
    </row>
    <row r="51" spans="1:16" s="374" customFormat="1" x14ac:dyDescent="0.3">
      <c r="A51" s="372"/>
      <c r="B51" s="219">
        <f t="shared" si="0"/>
        <v>38</v>
      </c>
      <c r="C51" s="220"/>
      <c r="D51" s="221"/>
      <c r="E51" s="221"/>
      <c r="F51" s="221"/>
      <c r="G51" s="221"/>
      <c r="H51" s="221"/>
      <c r="I51" s="222"/>
      <c r="J51" s="223"/>
      <c r="K51" s="224"/>
      <c r="L51" s="225"/>
      <c r="M51" s="225"/>
      <c r="N51" s="226"/>
      <c r="O51" s="373">
        <f t="shared" si="5"/>
        <v>0</v>
      </c>
      <c r="P51" s="360"/>
    </row>
    <row r="52" spans="1:16" s="374" customFormat="1" x14ac:dyDescent="0.3">
      <c r="A52" s="372"/>
      <c r="B52" s="219">
        <f>ROW()-13</f>
        <v>39</v>
      </c>
      <c r="C52" s="220"/>
      <c r="D52" s="221"/>
      <c r="E52" s="221"/>
      <c r="F52" s="221"/>
      <c r="G52" s="221"/>
      <c r="H52" s="221"/>
      <c r="I52" s="222"/>
      <c r="J52" s="223"/>
      <c r="K52" s="224"/>
      <c r="L52" s="225"/>
      <c r="M52" s="225"/>
      <c r="N52" s="226"/>
      <c r="O52" s="373">
        <f>($K52-($K52*$M52))+(($K52-($K52*$M52))*$L52)</f>
        <v>0</v>
      </c>
      <c r="P52" s="360"/>
    </row>
    <row r="53" spans="1:16" s="374" customFormat="1" x14ac:dyDescent="0.3">
      <c r="A53" s="372"/>
      <c r="B53" s="219">
        <f>ROW()-13</f>
        <v>40</v>
      </c>
      <c r="C53" s="220"/>
      <c r="D53" s="221"/>
      <c r="E53" s="221"/>
      <c r="F53" s="221"/>
      <c r="G53" s="221"/>
      <c r="H53" s="221"/>
      <c r="I53" s="222"/>
      <c r="J53" s="223"/>
      <c r="K53" s="224"/>
      <c r="L53" s="225"/>
      <c r="M53" s="225"/>
      <c r="N53" s="226"/>
      <c r="O53" s="373">
        <f>($K53-($K53*$M53))+(($K53-($K53*$M53))*$L53)</f>
        <v>0</v>
      </c>
      <c r="P53" s="360"/>
    </row>
    <row r="54" spans="1:16" s="374" customFormat="1" x14ac:dyDescent="0.3">
      <c r="A54" s="372"/>
      <c r="B54" s="219">
        <f>ROW()-13</f>
        <v>41</v>
      </c>
      <c r="C54" s="220"/>
      <c r="D54" s="221"/>
      <c r="E54" s="221"/>
      <c r="F54" s="221"/>
      <c r="G54" s="221"/>
      <c r="H54" s="221"/>
      <c r="I54" s="222"/>
      <c r="J54" s="223"/>
      <c r="K54" s="224"/>
      <c r="L54" s="225"/>
      <c r="M54" s="225"/>
      <c r="N54" s="226"/>
      <c r="O54" s="373">
        <f>($K54-($K54*$M54))+(($K54-($K54*$M54))*$L54)</f>
        <v>0</v>
      </c>
      <c r="P54" s="360"/>
    </row>
    <row r="55" spans="1:16" s="374" customFormat="1" x14ac:dyDescent="0.3">
      <c r="A55" s="372"/>
      <c r="B55" s="219">
        <f>ROW()-13</f>
        <v>42</v>
      </c>
      <c r="C55" s="220"/>
      <c r="D55" s="221"/>
      <c r="E55" s="221"/>
      <c r="F55" s="221"/>
      <c r="G55" s="221"/>
      <c r="H55" s="221"/>
      <c r="I55" s="222"/>
      <c r="J55" s="223"/>
      <c r="K55" s="224"/>
      <c r="L55" s="225"/>
      <c r="M55" s="225"/>
      <c r="N55" s="226"/>
      <c r="O55" s="373">
        <f>($K55-($K55*$M55))+(($K55-($K55*$M55))*$L55)</f>
        <v>0</v>
      </c>
      <c r="P55" s="360"/>
    </row>
    <row r="56" spans="1:16" s="374" customFormat="1" x14ac:dyDescent="0.3">
      <c r="A56" s="372"/>
      <c r="B56" s="219">
        <f>ROW()-13</f>
        <v>43</v>
      </c>
      <c r="C56" s="220"/>
      <c r="D56" s="221"/>
      <c r="E56" s="221"/>
      <c r="F56" s="221"/>
      <c r="G56" s="221"/>
      <c r="H56" s="221"/>
      <c r="I56" s="222"/>
      <c r="J56" s="223"/>
      <c r="K56" s="224"/>
      <c r="L56" s="225"/>
      <c r="M56" s="225"/>
      <c r="N56" s="226"/>
      <c r="O56" s="373">
        <f>($K56-($K56*$M56))+(($K56-($K56*$M56))*$L56)</f>
        <v>0</v>
      </c>
      <c r="P56" s="360"/>
    </row>
    <row r="57" spans="1:16" s="374" customFormat="1" x14ac:dyDescent="0.3">
      <c r="A57" s="372"/>
      <c r="B57" s="219">
        <f>ROW()-13</f>
        <v>44</v>
      </c>
      <c r="C57" s="220"/>
      <c r="D57" s="221"/>
      <c r="E57" s="221"/>
      <c r="F57" s="221"/>
      <c r="G57" s="221"/>
      <c r="H57" s="221"/>
      <c r="I57" s="222"/>
      <c r="J57" s="223"/>
      <c r="K57" s="224"/>
      <c r="L57" s="225"/>
      <c r="M57" s="225"/>
      <c r="N57" s="226"/>
      <c r="O57" s="373">
        <f>($K57-($K57*$M57))+(($K57-($K57*$M57))*$L57)</f>
        <v>0</v>
      </c>
      <c r="P57" s="360"/>
    </row>
    <row r="58" spans="1:16" s="374" customFormat="1" x14ac:dyDescent="0.3">
      <c r="A58" s="372"/>
      <c r="B58" s="219">
        <f>ROW()-13</f>
        <v>45</v>
      </c>
      <c r="C58" s="220"/>
      <c r="D58" s="221"/>
      <c r="E58" s="221"/>
      <c r="F58" s="221"/>
      <c r="G58" s="221"/>
      <c r="H58" s="221"/>
      <c r="I58" s="222"/>
      <c r="J58" s="223"/>
      <c r="K58" s="224"/>
      <c r="L58" s="225"/>
      <c r="M58" s="225"/>
      <c r="N58" s="226"/>
      <c r="O58" s="373">
        <f>($K58-($K58*$M58))+(($K58-($K58*$M58))*$L58)</f>
        <v>0</v>
      </c>
      <c r="P58" s="360"/>
    </row>
    <row r="59" spans="1:16" s="374" customFormat="1" x14ac:dyDescent="0.3">
      <c r="A59" s="372"/>
      <c r="B59" s="219">
        <f>ROW()-13</f>
        <v>46</v>
      </c>
      <c r="C59" s="220"/>
      <c r="D59" s="221"/>
      <c r="E59" s="221"/>
      <c r="F59" s="221"/>
      <c r="G59" s="221"/>
      <c r="H59" s="221"/>
      <c r="I59" s="222"/>
      <c r="J59" s="223"/>
      <c r="K59" s="224"/>
      <c r="L59" s="225"/>
      <c r="M59" s="225"/>
      <c r="N59" s="226"/>
      <c r="O59" s="373">
        <f>($K59-($K59*$M59))+(($K59-($K59*$M59))*$L59)</f>
        <v>0</v>
      </c>
      <c r="P59" s="360"/>
    </row>
    <row r="60" spans="1:16" s="374" customFormat="1" x14ac:dyDescent="0.3">
      <c r="A60" s="372"/>
      <c r="B60" s="219">
        <f>ROW()-13</f>
        <v>47</v>
      </c>
      <c r="C60" s="220"/>
      <c r="D60" s="221"/>
      <c r="E60" s="221"/>
      <c r="F60" s="221"/>
      <c r="G60" s="221"/>
      <c r="H60" s="221"/>
      <c r="I60" s="222"/>
      <c r="J60" s="223"/>
      <c r="K60" s="224"/>
      <c r="L60" s="225"/>
      <c r="M60" s="225"/>
      <c r="N60" s="226"/>
      <c r="O60" s="373">
        <f>($K60-($K60*$M60))+(($K60-($K60*$M60))*$L60)</f>
        <v>0</v>
      </c>
      <c r="P60" s="360"/>
    </row>
    <row r="61" spans="1:16" s="374" customFormat="1" x14ac:dyDescent="0.3">
      <c r="A61" s="372"/>
      <c r="B61" s="219">
        <f>ROW()-13</f>
        <v>48</v>
      </c>
      <c r="C61" s="220"/>
      <c r="D61" s="221"/>
      <c r="E61" s="221"/>
      <c r="F61" s="221"/>
      <c r="G61" s="221"/>
      <c r="H61" s="221"/>
      <c r="I61" s="222"/>
      <c r="J61" s="223"/>
      <c r="K61" s="224"/>
      <c r="L61" s="225"/>
      <c r="M61" s="225"/>
      <c r="N61" s="226"/>
      <c r="O61" s="373">
        <f>($K61-($K61*$M61))+(($K61-($K61*$M61))*$L61)</f>
        <v>0</v>
      </c>
      <c r="P61" s="360"/>
    </row>
    <row r="62" spans="1:16" s="374" customFormat="1" x14ac:dyDescent="0.3">
      <c r="A62" s="372"/>
      <c r="B62" s="219">
        <f>ROW()-13</f>
        <v>49</v>
      </c>
      <c r="C62" s="220"/>
      <c r="D62" s="221"/>
      <c r="E62" s="221"/>
      <c r="F62" s="221"/>
      <c r="G62" s="221"/>
      <c r="H62" s="221"/>
      <c r="I62" s="222"/>
      <c r="J62" s="223"/>
      <c r="K62" s="224"/>
      <c r="L62" s="225"/>
      <c r="M62" s="225"/>
      <c r="N62" s="226"/>
      <c r="O62" s="373">
        <f>($K62-($K62*$M62))+(($K62-($K62*$M62))*$L62)</f>
        <v>0</v>
      </c>
      <c r="P62" s="360"/>
    </row>
    <row r="63" spans="1:16" s="374" customFormat="1" x14ac:dyDescent="0.3">
      <c r="A63" s="372"/>
      <c r="B63" s="219">
        <f t="shared" si="0"/>
        <v>50</v>
      </c>
      <c r="C63" s="220"/>
      <c r="D63" s="221"/>
      <c r="E63" s="221"/>
      <c r="F63" s="221"/>
      <c r="G63" s="221"/>
      <c r="H63" s="221"/>
      <c r="I63" s="222"/>
      <c r="J63" s="223"/>
      <c r="K63" s="224"/>
      <c r="L63" s="225"/>
      <c r="M63" s="225"/>
      <c r="N63" s="226"/>
      <c r="O63" s="373">
        <f t="shared" si="5"/>
        <v>0</v>
      </c>
      <c r="P63" s="360"/>
    </row>
    <row r="64" spans="1:16" s="65" customFormat="1" x14ac:dyDescent="0.3">
      <c r="B64" s="69"/>
      <c r="C64" s="69"/>
      <c r="D64" s="69"/>
      <c r="E64" s="69"/>
      <c r="F64" s="69"/>
      <c r="G64" s="69"/>
      <c r="H64" s="69"/>
      <c r="I64" s="70"/>
      <c r="J64" s="108" t="s">
        <v>53</v>
      </c>
      <c r="K64" s="108">
        <f>SUM(K14:K63)</f>
        <v>0</v>
      </c>
      <c r="L64" s="109"/>
      <c r="M64" s="108"/>
      <c r="N64" s="109"/>
      <c r="O64" s="108">
        <f>SUM(O14:O63)</f>
        <v>0</v>
      </c>
      <c r="P64" s="69"/>
    </row>
    <row r="65" spans="1:16" s="65" customFormat="1" x14ac:dyDescent="0.3">
      <c r="A65" s="361" t="s">
        <v>310</v>
      </c>
      <c r="B65" s="69"/>
      <c r="C65" s="69"/>
      <c r="D65" s="69"/>
      <c r="E65" s="69"/>
      <c r="F65" s="69"/>
      <c r="G65" s="69"/>
      <c r="H65" s="69"/>
      <c r="I65" s="70"/>
      <c r="J65" s="71"/>
      <c r="K65" s="71"/>
      <c r="L65" s="71"/>
      <c r="M65" s="71"/>
      <c r="N65" s="71"/>
      <c r="O65" s="69"/>
      <c r="P65" s="69"/>
    </row>
    <row r="66" spans="1:16" s="65" customFormat="1" x14ac:dyDescent="0.3">
      <c r="A66" s="361"/>
      <c r="B66" s="69"/>
      <c r="C66" s="69"/>
      <c r="D66" s="69"/>
      <c r="E66" s="69"/>
      <c r="F66" s="69"/>
      <c r="G66" s="69"/>
      <c r="H66" s="69"/>
      <c r="I66" s="70"/>
      <c r="J66" s="71"/>
      <c r="K66" s="71"/>
      <c r="L66" s="71"/>
      <c r="M66" s="71"/>
      <c r="N66" s="71"/>
      <c r="O66" s="69"/>
      <c r="P66" s="69"/>
    </row>
    <row r="67" spans="1:16" s="65" customFormat="1" x14ac:dyDescent="0.3">
      <c r="B67" s="425" t="s">
        <v>54</v>
      </c>
      <c r="C67" s="425"/>
      <c r="D67" s="425"/>
      <c r="E67" s="425"/>
      <c r="F67" s="425"/>
      <c r="G67" s="425"/>
      <c r="H67" s="425"/>
      <c r="I67" s="425"/>
      <c r="J67" s="425"/>
      <c r="K67" s="425"/>
      <c r="L67" s="425"/>
      <c r="M67" s="425"/>
      <c r="N67" s="425"/>
      <c r="O67" s="425"/>
    </row>
    <row r="68" spans="1:16" x14ac:dyDescent="0.3">
      <c r="B68" s="425" t="s">
        <v>55</v>
      </c>
      <c r="C68" s="425"/>
      <c r="D68" s="425"/>
      <c r="E68" s="425"/>
      <c r="F68" s="425"/>
      <c r="G68" s="425"/>
      <c r="H68" s="425"/>
      <c r="I68" s="425"/>
      <c r="J68" s="425"/>
      <c r="K68" s="425"/>
      <c r="L68" s="425"/>
      <c r="M68" s="425"/>
      <c r="N68" s="425"/>
      <c r="O68" s="425"/>
      <c r="P68" s="65"/>
    </row>
  </sheetData>
  <sheetProtection algorithmName="SHA-512" hashValue="Tn/+eeRSs7Dw/CjZbHdGgIEF/Y22bEXmoVpK785ShoJrKBE++1DoDicxY/mBulODtFt/TmNHi19eeGDYyWYQNw==" saltValue="IRejN2LpCidFZn4RVSTMSQ==" spinCount="100000" sheet="1" formatCells="0" formatColumns="0" formatRows="0" insertRows="0" deleteRows="0" sort="0"/>
  <mergeCells count="21">
    <mergeCell ref="B67:O67"/>
    <mergeCell ref="B68:O68"/>
    <mergeCell ref="H11:H12"/>
    <mergeCell ref="I11:I12"/>
    <mergeCell ref="A11:A12"/>
    <mergeCell ref="B11:B12"/>
    <mergeCell ref="C11:C12"/>
    <mergeCell ref="D11:D12"/>
    <mergeCell ref="G11:G12"/>
    <mergeCell ref="F11:F12"/>
    <mergeCell ref="E11:E12"/>
    <mergeCell ref="B3:P3"/>
    <mergeCell ref="B6:G6"/>
    <mergeCell ref="H6:M6"/>
    <mergeCell ref="B7:G7"/>
    <mergeCell ref="H7:M7"/>
    <mergeCell ref="B8:G8"/>
    <mergeCell ref="H8:M8"/>
    <mergeCell ref="J11:J12"/>
    <mergeCell ref="N11:N12"/>
    <mergeCell ref="P11:P12"/>
  </mergeCells>
  <pageMargins left="0.70866141732283472" right="0.70866141732283472" top="0.78740157480314965" bottom="0.78740157480314965" header="0.31496062992125984" footer="0.31496062992125984"/>
  <pageSetup paperSize="9" scale="55" orientation="landscape" r:id="rId1"/>
  <headerFooter>
    <oddFooter>&amp;LRegio Aktiv Kompetenzagenturen&amp;Czahlenmäßiger Nachweis&amp;RStand 24.07.2026</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3000000}">
          <x14:formula1>
            <xm:f>Auswahlmöglichkeiten!$I$2:$I$8</xm:f>
          </x14:formula1>
          <xm:sqref>E14:E63</xm:sqref>
        </x14:dataValidation>
        <x14:dataValidation type="list" allowBlank="1" showInputMessage="1" showErrorMessage="1" xr:uid="{00000000-0002-0000-0800-000004000000}">
          <x14:formula1>
            <xm:f>Auswahlmöglichkeiten!$J$2:$J$3</xm:f>
          </x14:formula1>
          <xm:sqref>F14:F63</xm:sqref>
        </x14:dataValidation>
        <x14:dataValidation type="list" allowBlank="1" showInputMessage="1" showErrorMessage="1" xr:uid="{B66B554A-0DFB-4BF1-A121-3E85AFA26448}">
          <x14:formula1>
            <xm:f>Auswahlmöglichkeiten!$B$2:$B$12</xm:f>
          </x14:formula1>
          <xm:sqref>D14:D63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3:R25"/>
  <sheetViews>
    <sheetView showGridLines="0" zoomScaleNormal="100" workbookViewId="0">
      <selection activeCell="R17" sqref="R17"/>
    </sheetView>
  </sheetViews>
  <sheetFormatPr baseColWidth="10" defaultRowHeight="14.5" x14ac:dyDescent="0.35"/>
  <cols>
    <col min="1" max="1" width="6.54296875" customWidth="1"/>
    <col min="2" max="2" width="16.453125" customWidth="1"/>
    <col min="3" max="3" width="78.7265625" customWidth="1"/>
    <col min="4" max="4" width="36.54296875" customWidth="1"/>
    <col min="5" max="5" width="31.1796875" customWidth="1"/>
    <col min="6" max="6" width="23.453125" customWidth="1"/>
    <col min="12" max="12" width="62.54296875" customWidth="1"/>
  </cols>
  <sheetData>
    <row r="3" spans="1:18" s="100" customFormat="1" ht="14" x14ac:dyDescent="0.3">
      <c r="B3" s="415" t="str">
        <f>"zahlenmäßiger Nachweis - Anlage zum Auszahlungsantrag" &amp; " " &amp; 'Gesamtübersicht je AZ'!$C$3</f>
        <v xml:space="preserve">zahlenmäßiger Nachweis - Anlage zum Auszahlungsantrag </v>
      </c>
      <c r="C3" s="416"/>
      <c r="D3" s="416"/>
      <c r="E3" s="416"/>
      <c r="F3" s="416"/>
      <c r="G3" s="416"/>
      <c r="H3" s="7"/>
      <c r="I3" s="7"/>
      <c r="J3" s="7"/>
      <c r="K3" s="7"/>
      <c r="L3" s="7"/>
      <c r="M3" s="7"/>
      <c r="N3" s="7"/>
      <c r="O3" s="7"/>
      <c r="P3" s="7"/>
      <c r="Q3" s="7"/>
      <c r="R3" s="7"/>
    </row>
    <row r="4" spans="1:18" s="103" customFormat="1" ht="14" x14ac:dyDescent="0.3">
      <c r="B4" s="101"/>
      <c r="C4" s="101"/>
      <c r="D4" s="101"/>
      <c r="E4" s="102"/>
      <c r="F4" s="102"/>
      <c r="G4" s="102"/>
    </row>
    <row r="5" spans="1:18" s="7" customFormat="1" ht="14" x14ac:dyDescent="0.3">
      <c r="C5" s="104"/>
      <c r="D5" s="104"/>
      <c r="E5" s="428" t="s">
        <v>26</v>
      </c>
      <c r="F5" s="428"/>
      <c r="G5" s="428"/>
      <c r="H5" s="104"/>
      <c r="I5" s="104"/>
      <c r="J5" s="104"/>
      <c r="K5" s="104"/>
      <c r="L5" s="104"/>
      <c r="M5" s="104"/>
    </row>
    <row r="6" spans="1:18" s="100" customFormat="1" ht="14" x14ac:dyDescent="0.3">
      <c r="C6" s="12"/>
      <c r="D6" s="40"/>
      <c r="E6" s="40"/>
      <c r="F6" s="40"/>
      <c r="G6" s="105"/>
      <c r="H6" s="105"/>
      <c r="I6" s="45"/>
      <c r="N6" s="7"/>
      <c r="O6" s="7"/>
      <c r="P6" s="7"/>
      <c r="Q6" s="7"/>
      <c r="R6" s="7"/>
    </row>
    <row r="7" spans="1:18" s="100" customFormat="1" x14ac:dyDescent="0.35">
      <c r="B7" s="415" t="s">
        <v>100</v>
      </c>
      <c r="C7" s="416"/>
      <c r="D7" s="429" t="e">
        <f>'Gesamtübersicht je AZ'!#REF!</f>
        <v>#REF!</v>
      </c>
      <c r="E7" s="429"/>
      <c r="F7" s="429"/>
      <c r="G7" s="429"/>
      <c r="H7"/>
      <c r="N7" s="7"/>
      <c r="O7" s="7"/>
      <c r="P7" s="7"/>
      <c r="Q7" s="7"/>
      <c r="R7" s="7"/>
    </row>
    <row r="8" spans="1:18" s="100" customFormat="1" x14ac:dyDescent="0.35">
      <c r="B8" s="415" t="s">
        <v>9</v>
      </c>
      <c r="C8" s="416"/>
      <c r="D8" s="429">
        <f>'Gesamtübersicht je AZ'!$B$8</f>
        <v>0</v>
      </c>
      <c r="E8" s="429"/>
      <c r="F8" s="429"/>
      <c r="G8" s="429"/>
      <c r="H8"/>
      <c r="M8" s="14"/>
      <c r="R8" s="7"/>
    </row>
    <row r="9" spans="1:18" s="100" customFormat="1" ht="15" customHeight="1" x14ac:dyDescent="0.35">
      <c r="B9" s="415" t="s">
        <v>101</v>
      </c>
      <c r="C9" s="416"/>
      <c r="D9" s="427">
        <f>'Gesamtübersicht je AZ'!$B$9</f>
        <v>0</v>
      </c>
      <c r="E9" s="427"/>
      <c r="F9" s="427"/>
      <c r="G9" s="427"/>
      <c r="H9"/>
      <c r="N9" s="7"/>
      <c r="O9" s="7"/>
      <c r="P9" s="7"/>
      <c r="Q9" s="7"/>
      <c r="R9" s="7"/>
    </row>
    <row r="11" spans="1:18" ht="21" x14ac:dyDescent="0.35">
      <c r="A11" s="302" t="s">
        <v>109</v>
      </c>
      <c r="B11" s="303" t="s">
        <v>102</v>
      </c>
      <c r="C11" s="304" t="s">
        <v>103</v>
      </c>
      <c r="D11" s="304" t="s">
        <v>104</v>
      </c>
      <c r="E11" s="305" t="s">
        <v>105</v>
      </c>
    </row>
    <row r="12" spans="1:18" ht="15" hidden="1" customHeight="1" x14ac:dyDescent="0.35">
      <c r="A12" s="298" t="s">
        <v>108</v>
      </c>
      <c r="B12" s="298" t="s">
        <v>39</v>
      </c>
      <c r="C12" s="299" t="s">
        <v>40</v>
      </c>
      <c r="D12" s="300" t="s">
        <v>41</v>
      </c>
      <c r="E12" s="301" t="s">
        <v>42</v>
      </c>
    </row>
    <row r="13" spans="1:18" s="106" customFormat="1" x14ac:dyDescent="0.35">
      <c r="A13" s="306"/>
      <c r="B13" s="306">
        <f t="shared" ref="B13:B25" si="0">ROW()-12</f>
        <v>1</v>
      </c>
      <c r="C13" s="307"/>
      <c r="D13" s="308"/>
      <c r="E13" s="309"/>
    </row>
    <row r="14" spans="1:18" s="106" customFormat="1" x14ac:dyDescent="0.35">
      <c r="A14" s="306"/>
      <c r="B14" s="306">
        <f t="shared" si="0"/>
        <v>2</v>
      </c>
      <c r="C14" s="307"/>
      <c r="D14" s="308"/>
      <c r="E14" s="309"/>
    </row>
    <row r="15" spans="1:18" s="106" customFormat="1" x14ac:dyDescent="0.35">
      <c r="A15" s="306"/>
      <c r="B15" s="306">
        <f t="shared" si="0"/>
        <v>3</v>
      </c>
      <c r="C15" s="307"/>
      <c r="D15" s="308"/>
      <c r="E15" s="309"/>
    </row>
    <row r="16" spans="1:18" s="106" customFormat="1" x14ac:dyDescent="0.35">
      <c r="A16" s="306"/>
      <c r="B16" s="306">
        <f t="shared" si="0"/>
        <v>4</v>
      </c>
      <c r="C16" s="307"/>
      <c r="D16" s="308"/>
      <c r="E16" s="309"/>
    </row>
    <row r="17" spans="1:5" s="106" customFormat="1" x14ac:dyDescent="0.35">
      <c r="A17" s="306"/>
      <c r="B17" s="306">
        <f t="shared" si="0"/>
        <v>5</v>
      </c>
      <c r="C17" s="307"/>
      <c r="D17" s="308"/>
      <c r="E17" s="309"/>
    </row>
    <row r="18" spans="1:5" s="106" customFormat="1" x14ac:dyDescent="0.35">
      <c r="A18" s="306"/>
      <c r="B18" s="306">
        <f t="shared" si="0"/>
        <v>6</v>
      </c>
      <c r="C18" s="307"/>
      <c r="D18" s="308"/>
      <c r="E18" s="309"/>
    </row>
    <row r="19" spans="1:5" s="106" customFormat="1" x14ac:dyDescent="0.35">
      <c r="A19" s="306"/>
      <c r="B19" s="306">
        <f t="shared" si="0"/>
        <v>7</v>
      </c>
      <c r="C19" s="307"/>
      <c r="D19" s="308"/>
      <c r="E19" s="309"/>
    </row>
    <row r="20" spans="1:5" s="106" customFormat="1" x14ac:dyDescent="0.35">
      <c r="A20" s="306"/>
      <c r="B20" s="306">
        <f t="shared" si="0"/>
        <v>8</v>
      </c>
      <c r="C20" s="307"/>
      <c r="D20" s="308"/>
      <c r="E20" s="309"/>
    </row>
    <row r="21" spans="1:5" s="106" customFormat="1" x14ac:dyDescent="0.35">
      <c r="A21" s="306"/>
      <c r="B21" s="306">
        <f t="shared" si="0"/>
        <v>9</v>
      </c>
      <c r="C21" s="307"/>
      <c r="D21" s="308"/>
      <c r="E21" s="309"/>
    </row>
    <row r="22" spans="1:5" s="106" customFormat="1" x14ac:dyDescent="0.35">
      <c r="A22" s="306"/>
      <c r="B22" s="306">
        <f t="shared" si="0"/>
        <v>10</v>
      </c>
      <c r="C22" s="307"/>
      <c r="D22" s="308"/>
      <c r="E22" s="309"/>
    </row>
    <row r="23" spans="1:5" s="106" customFormat="1" x14ac:dyDescent="0.35">
      <c r="A23" s="306"/>
      <c r="B23" s="306">
        <f t="shared" si="0"/>
        <v>11</v>
      </c>
      <c r="C23" s="307"/>
      <c r="D23" s="308"/>
      <c r="E23" s="309"/>
    </row>
    <row r="24" spans="1:5" s="106" customFormat="1" x14ac:dyDescent="0.35">
      <c r="A24" s="306"/>
      <c r="B24" s="306">
        <f t="shared" si="0"/>
        <v>12</v>
      </c>
      <c r="C24" s="307"/>
      <c r="D24" s="308"/>
      <c r="E24" s="309"/>
    </row>
    <row r="25" spans="1:5" s="106" customFormat="1" x14ac:dyDescent="0.35">
      <c r="A25" s="310"/>
      <c r="B25" s="310">
        <f t="shared" si="0"/>
        <v>13</v>
      </c>
      <c r="C25" s="311"/>
      <c r="D25" s="312"/>
      <c r="E25" s="313"/>
    </row>
  </sheetData>
  <mergeCells count="8">
    <mergeCell ref="B9:C9"/>
    <mergeCell ref="D9:G9"/>
    <mergeCell ref="B3:G3"/>
    <mergeCell ref="E5:G5"/>
    <mergeCell ref="B7:C7"/>
    <mergeCell ref="D7:G7"/>
    <mergeCell ref="B8:C8"/>
    <mergeCell ref="D8:G8"/>
  </mergeCells>
  <dataValidations count="1">
    <dataValidation type="list" allowBlank="1" showInputMessage="1" showErrorMessage="1" sqref="E13:E25" xr:uid="{00000000-0002-0000-0900-000000000000}">
      <formula1>"Ja, Nein"</formula1>
    </dataValidation>
  </dataValidations>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Nachweis&amp;RStand 17.03.2026</oddFooter>
  </headerFooter>
  <ignoredErrors>
    <ignoredError sqref="B13:B25" unlockedFormula="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8"/>
  <dimension ref="A4:J59"/>
  <sheetViews>
    <sheetView workbookViewId="0"/>
  </sheetViews>
  <sheetFormatPr baseColWidth="10" defaultRowHeight="14.5" x14ac:dyDescent="0.35"/>
  <cols>
    <col min="1" max="4" width="15.7265625" style="88" customWidth="1"/>
    <col min="7" max="7" width="23.453125" bestFit="1" customWidth="1"/>
    <col min="8" max="8" width="22.453125" bestFit="1" customWidth="1"/>
  </cols>
  <sheetData>
    <row r="4" spans="1:10" x14ac:dyDescent="0.35">
      <c r="A4" s="78" t="s">
        <v>72</v>
      </c>
      <c r="B4" s="79"/>
      <c r="C4" s="79"/>
      <c r="D4" s="79"/>
    </row>
    <row r="5" spans="1:10" x14ac:dyDescent="0.35">
      <c r="A5" s="80" t="s">
        <v>73</v>
      </c>
      <c r="B5" s="79"/>
      <c r="C5" s="79"/>
      <c r="D5" s="79"/>
    </row>
    <row r="9" spans="1:10" x14ac:dyDescent="0.35">
      <c r="A9" s="430" t="s">
        <v>74</v>
      </c>
      <c r="B9" s="430"/>
      <c r="C9" s="430"/>
      <c r="D9" s="430"/>
    </row>
    <row r="10" spans="1:10" x14ac:dyDescent="0.35">
      <c r="A10" s="431" t="s">
        <v>75</v>
      </c>
      <c r="B10" s="431"/>
      <c r="C10" s="431"/>
      <c r="D10" s="431"/>
    </row>
    <row r="11" spans="1:10" x14ac:dyDescent="0.35">
      <c r="A11" s="81" t="s">
        <v>76</v>
      </c>
      <c r="B11" s="82" t="s">
        <v>77</v>
      </c>
      <c r="C11" s="81"/>
      <c r="D11" s="81"/>
      <c r="G11" t="s">
        <v>78</v>
      </c>
      <c r="H11" t="s">
        <v>79</v>
      </c>
      <c r="J11" t="s">
        <v>80</v>
      </c>
    </row>
    <row r="12" spans="1:10" x14ac:dyDescent="0.35">
      <c r="A12" s="83" t="s">
        <v>70</v>
      </c>
      <c r="B12" s="84">
        <v>42</v>
      </c>
      <c r="C12" s="84"/>
      <c r="D12" s="84"/>
      <c r="G12" s="85"/>
      <c r="H12" s="85"/>
      <c r="J12" t="s">
        <v>81</v>
      </c>
    </row>
    <row r="13" spans="1:10" x14ac:dyDescent="0.35">
      <c r="A13" s="83" t="s">
        <v>82</v>
      </c>
      <c r="B13" s="84">
        <v>31.5</v>
      </c>
      <c r="C13" s="84"/>
      <c r="D13" s="84"/>
      <c r="G13" s="85"/>
      <c r="H13" s="85"/>
      <c r="J13" t="s">
        <v>83</v>
      </c>
    </row>
    <row r="14" spans="1:10" x14ac:dyDescent="0.35">
      <c r="A14" s="83" t="s">
        <v>84</v>
      </c>
      <c r="B14" s="84">
        <v>30</v>
      </c>
      <c r="C14" s="84"/>
      <c r="D14" s="84"/>
      <c r="G14" s="85"/>
      <c r="H14" s="85"/>
    </row>
    <row r="15" spans="1:10" x14ac:dyDescent="0.35">
      <c r="A15" s="83" t="s">
        <v>85</v>
      </c>
      <c r="B15" s="84">
        <v>23</v>
      </c>
      <c r="C15" s="84"/>
      <c r="D15" s="84"/>
      <c r="G15" s="85"/>
      <c r="H15" s="85"/>
    </row>
    <row r="16" spans="1:10" x14ac:dyDescent="0.35">
      <c r="A16" s="83" t="s">
        <v>86</v>
      </c>
      <c r="B16" s="84">
        <v>19</v>
      </c>
      <c r="C16" s="84"/>
      <c r="D16" s="84"/>
      <c r="G16" s="85"/>
      <c r="H16" s="85"/>
    </row>
    <row r="17" spans="1:8" x14ac:dyDescent="0.35">
      <c r="A17" s="83"/>
      <c r="B17" s="84"/>
      <c r="C17" s="84"/>
      <c r="D17" s="84"/>
      <c r="G17" s="85"/>
      <c r="H17" s="85"/>
    </row>
    <row r="18" spans="1:8" x14ac:dyDescent="0.35">
      <c r="A18" s="83"/>
      <c r="B18" s="84"/>
      <c r="C18" s="84"/>
      <c r="D18" s="84"/>
      <c r="G18" s="85"/>
      <c r="H18" s="85"/>
    </row>
    <row r="19" spans="1:8" x14ac:dyDescent="0.35">
      <c r="A19" s="81" t="s">
        <v>76</v>
      </c>
      <c r="B19" s="81" t="s">
        <v>87</v>
      </c>
      <c r="C19" s="84"/>
      <c r="D19" s="84"/>
      <c r="G19" s="85"/>
      <c r="H19" s="85"/>
    </row>
    <row r="20" spans="1:8" x14ac:dyDescent="0.35">
      <c r="A20" s="83" t="s">
        <v>70</v>
      </c>
      <c r="B20" s="84">
        <v>7295</v>
      </c>
      <c r="C20" s="84"/>
      <c r="D20" s="84"/>
      <c r="G20" s="85"/>
      <c r="H20" s="85"/>
    </row>
    <row r="21" spans="1:8" x14ac:dyDescent="0.35">
      <c r="A21" s="83" t="s">
        <v>82</v>
      </c>
      <c r="B21" s="84">
        <v>5487</v>
      </c>
      <c r="C21" s="84"/>
      <c r="D21" s="84"/>
      <c r="G21" s="85"/>
      <c r="H21" s="85"/>
    </row>
    <row r="22" spans="1:8" x14ac:dyDescent="0.35">
      <c r="A22" s="83" t="s">
        <v>84</v>
      </c>
      <c r="B22" s="84">
        <v>5208</v>
      </c>
      <c r="C22" s="84"/>
      <c r="D22" s="84"/>
      <c r="G22" s="85"/>
      <c r="H22" s="85"/>
    </row>
    <row r="23" spans="1:8" x14ac:dyDescent="0.35">
      <c r="A23" s="83" t="s">
        <v>85</v>
      </c>
      <c r="B23" s="84">
        <v>3942</v>
      </c>
      <c r="C23" s="84"/>
      <c r="D23" s="84"/>
      <c r="G23" s="85"/>
      <c r="H23" s="85"/>
    </row>
    <row r="24" spans="1:8" x14ac:dyDescent="0.35">
      <c r="A24" s="83" t="s">
        <v>86</v>
      </c>
      <c r="B24" s="84">
        <v>3261</v>
      </c>
      <c r="C24" s="84"/>
      <c r="D24" s="84"/>
      <c r="G24" s="85"/>
      <c r="H24" s="85"/>
    </row>
    <row r="25" spans="1:8" x14ac:dyDescent="0.35">
      <c r="A25" s="83"/>
      <c r="B25" s="84"/>
      <c r="C25" s="84"/>
      <c r="D25" s="84"/>
      <c r="G25" s="85"/>
      <c r="H25" s="85"/>
    </row>
    <row r="26" spans="1:8" x14ac:dyDescent="0.35">
      <c r="A26" s="83"/>
      <c r="B26" s="84"/>
      <c r="C26" s="84"/>
      <c r="D26" s="84"/>
      <c r="G26" s="85"/>
      <c r="H26" s="85"/>
    </row>
    <row r="27" spans="1:8" x14ac:dyDescent="0.35">
      <c r="A27" s="81" t="s">
        <v>76</v>
      </c>
      <c r="B27" s="81" t="s">
        <v>88</v>
      </c>
      <c r="C27" s="84"/>
      <c r="D27" s="84"/>
      <c r="G27" s="85"/>
      <c r="H27" s="85"/>
    </row>
    <row r="28" spans="1:8" x14ac:dyDescent="0.35">
      <c r="A28" s="83" t="s">
        <v>70</v>
      </c>
      <c r="B28" s="84">
        <v>87537</v>
      </c>
      <c r="C28" s="84"/>
      <c r="D28" s="84"/>
      <c r="G28" s="85"/>
      <c r="H28" s="85"/>
    </row>
    <row r="29" spans="1:8" x14ac:dyDescent="0.35">
      <c r="A29" s="83" t="s">
        <v>82</v>
      </c>
      <c r="B29" s="84">
        <v>65841</v>
      </c>
      <c r="C29" s="84"/>
      <c r="D29" s="84"/>
      <c r="G29" s="85"/>
      <c r="H29" s="85"/>
    </row>
    <row r="30" spans="1:8" x14ac:dyDescent="0.35">
      <c r="A30" s="83" t="s">
        <v>84</v>
      </c>
      <c r="B30" s="84">
        <v>62495</v>
      </c>
      <c r="C30" s="84"/>
      <c r="D30" s="84"/>
      <c r="G30" s="85"/>
      <c r="H30" s="85"/>
    </row>
    <row r="31" spans="1:8" x14ac:dyDescent="0.35">
      <c r="A31" s="83" t="s">
        <v>85</v>
      </c>
      <c r="B31" s="84">
        <v>47301</v>
      </c>
      <c r="C31" s="84"/>
      <c r="D31" s="84"/>
      <c r="G31" s="85"/>
      <c r="H31" s="85"/>
    </row>
    <row r="32" spans="1:8" x14ac:dyDescent="0.35">
      <c r="A32" s="83" t="s">
        <v>86</v>
      </c>
      <c r="B32" s="84">
        <v>39134</v>
      </c>
      <c r="C32" s="84"/>
      <c r="D32" s="84"/>
      <c r="G32" s="85"/>
      <c r="H32" s="85"/>
    </row>
    <row r="33" spans="1:8" x14ac:dyDescent="0.35">
      <c r="A33" s="83"/>
      <c r="B33" s="84"/>
      <c r="C33" s="84"/>
      <c r="D33" s="84"/>
      <c r="G33" s="85"/>
      <c r="H33" s="85"/>
    </row>
    <row r="34" spans="1:8" x14ac:dyDescent="0.35">
      <c r="A34" s="83"/>
      <c r="B34" s="84"/>
      <c r="C34" s="84"/>
      <c r="D34" s="84"/>
      <c r="G34" s="85"/>
      <c r="H34" s="85"/>
    </row>
    <row r="35" spans="1:8" x14ac:dyDescent="0.35">
      <c r="A35" s="86"/>
      <c r="B35" s="86"/>
      <c r="C35" s="87"/>
      <c r="D35" s="87"/>
      <c r="G35" s="85"/>
      <c r="H35" s="85"/>
    </row>
    <row r="36" spans="1:8" x14ac:dyDescent="0.35">
      <c r="A36" s="431" t="s">
        <v>89</v>
      </c>
      <c r="B36" s="431"/>
      <c r="C36" s="431"/>
      <c r="D36" s="431"/>
      <c r="G36" s="85"/>
      <c r="H36" s="85"/>
    </row>
    <row r="37" spans="1:8" x14ac:dyDescent="0.35">
      <c r="A37" s="81" t="s">
        <v>76</v>
      </c>
      <c r="B37" s="82" t="s">
        <v>77</v>
      </c>
      <c r="C37" s="81"/>
      <c r="D37" s="81"/>
      <c r="G37" s="85"/>
      <c r="H37" s="85"/>
    </row>
    <row r="38" spans="1:8" x14ac:dyDescent="0.35">
      <c r="A38" s="83" t="s">
        <v>70</v>
      </c>
      <c r="B38" s="84">
        <v>47</v>
      </c>
      <c r="C38" s="84"/>
      <c r="D38" s="84"/>
      <c r="G38" s="85"/>
      <c r="H38" s="85"/>
    </row>
    <row r="39" spans="1:8" x14ac:dyDescent="0.35">
      <c r="A39" s="83" t="s">
        <v>82</v>
      </c>
      <c r="B39" s="84">
        <v>35.5</v>
      </c>
      <c r="C39" s="84"/>
      <c r="D39" s="84"/>
      <c r="G39" s="85"/>
      <c r="H39" s="85"/>
    </row>
    <row r="40" spans="1:8" x14ac:dyDescent="0.35">
      <c r="A40" s="83" t="s">
        <v>84</v>
      </c>
      <c r="B40" s="84">
        <v>34</v>
      </c>
      <c r="C40" s="84"/>
      <c r="D40" s="84"/>
      <c r="G40" s="85"/>
      <c r="H40" s="85"/>
    </row>
    <row r="41" spans="1:8" x14ac:dyDescent="0.35">
      <c r="A41" s="83" t="s">
        <v>85</v>
      </c>
      <c r="B41" s="84">
        <v>25.5</v>
      </c>
      <c r="C41" s="84"/>
      <c r="D41" s="84"/>
      <c r="G41" s="85"/>
      <c r="H41" s="85"/>
    </row>
    <row r="42" spans="1:8" x14ac:dyDescent="0.35">
      <c r="A42" s="83" t="s">
        <v>86</v>
      </c>
      <c r="B42" s="84">
        <v>21</v>
      </c>
      <c r="C42" s="84"/>
      <c r="D42" s="84"/>
      <c r="G42" s="85"/>
      <c r="H42" s="85"/>
    </row>
    <row r="43" spans="1:8" x14ac:dyDescent="0.35">
      <c r="A43" s="83"/>
      <c r="B43" s="84"/>
      <c r="C43" s="84"/>
      <c r="D43" s="84"/>
      <c r="G43" s="85"/>
      <c r="H43" s="85"/>
    </row>
    <row r="45" spans="1:8" x14ac:dyDescent="0.35">
      <c r="A45" s="81" t="s">
        <v>76</v>
      </c>
      <c r="B45" s="81" t="s">
        <v>87</v>
      </c>
    </row>
    <row r="46" spans="1:8" x14ac:dyDescent="0.35">
      <c r="A46" s="83" t="s">
        <v>70</v>
      </c>
      <c r="B46" s="84">
        <v>8207</v>
      </c>
    </row>
    <row r="47" spans="1:8" x14ac:dyDescent="0.35">
      <c r="A47" s="83" t="s">
        <v>82</v>
      </c>
      <c r="B47" s="84">
        <v>6173</v>
      </c>
    </row>
    <row r="48" spans="1:8" x14ac:dyDescent="0.35">
      <c r="A48" s="83" t="s">
        <v>84</v>
      </c>
      <c r="B48" s="84">
        <v>5859</v>
      </c>
    </row>
    <row r="49" spans="1:2" x14ac:dyDescent="0.35">
      <c r="A49" s="83" t="s">
        <v>85</v>
      </c>
      <c r="B49" s="84">
        <v>4434</v>
      </c>
    </row>
    <row r="50" spans="1:2" x14ac:dyDescent="0.35">
      <c r="A50" s="83" t="s">
        <v>86</v>
      </c>
      <c r="B50" s="84">
        <v>3669</v>
      </c>
    </row>
    <row r="51" spans="1:2" x14ac:dyDescent="0.35">
      <c r="A51" s="83"/>
      <c r="B51" s="84"/>
    </row>
    <row r="53" spans="1:2" x14ac:dyDescent="0.35">
      <c r="A53" s="81" t="s">
        <v>76</v>
      </c>
      <c r="B53" s="81" t="s">
        <v>88</v>
      </c>
    </row>
    <row r="54" spans="1:2" x14ac:dyDescent="0.35">
      <c r="A54" s="83" t="s">
        <v>70</v>
      </c>
      <c r="B54" s="84">
        <v>0</v>
      </c>
    </row>
    <row r="55" spans="1:2" x14ac:dyDescent="0.35">
      <c r="A55" s="83" t="s">
        <v>82</v>
      </c>
      <c r="B55" s="84">
        <v>0</v>
      </c>
    </row>
    <row r="56" spans="1:2" x14ac:dyDescent="0.35">
      <c r="A56" s="83" t="s">
        <v>84</v>
      </c>
      <c r="B56" s="84">
        <v>0</v>
      </c>
    </row>
    <row r="57" spans="1:2" x14ac:dyDescent="0.35">
      <c r="A57" s="83" t="s">
        <v>85</v>
      </c>
      <c r="B57" s="84">
        <v>0</v>
      </c>
    </row>
    <row r="58" spans="1:2" x14ac:dyDescent="0.35">
      <c r="A58" s="83" t="s">
        <v>86</v>
      </c>
      <c r="B58" s="84">
        <v>0</v>
      </c>
    </row>
    <row r="59" spans="1:2" x14ac:dyDescent="0.35">
      <c r="A59" s="83"/>
      <c r="B59" s="84"/>
    </row>
  </sheetData>
  <mergeCells count="3">
    <mergeCell ref="A9:D9"/>
    <mergeCell ref="A10:D10"/>
    <mergeCell ref="A36:D36"/>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4:J59"/>
  <sheetViews>
    <sheetView workbookViewId="0">
      <selection activeCell="K35" sqref="K35"/>
    </sheetView>
  </sheetViews>
  <sheetFormatPr baseColWidth="10" defaultRowHeight="14.5" x14ac:dyDescent="0.35"/>
  <cols>
    <col min="1" max="4" width="15.7265625" style="88" customWidth="1"/>
    <col min="7" max="7" width="23.453125" bestFit="1" customWidth="1"/>
    <col min="8" max="8" width="22.453125" bestFit="1" customWidth="1"/>
  </cols>
  <sheetData>
    <row r="4" spans="1:10" x14ac:dyDescent="0.35">
      <c r="A4" s="78" t="s">
        <v>72</v>
      </c>
      <c r="B4" s="79"/>
      <c r="C4" s="79"/>
      <c r="D4" s="79"/>
    </row>
    <row r="5" spans="1:10" x14ac:dyDescent="0.35">
      <c r="A5" s="80" t="s">
        <v>73</v>
      </c>
      <c r="B5" s="79"/>
      <c r="C5" s="79"/>
      <c r="D5" s="79"/>
    </row>
    <row r="9" spans="1:10" x14ac:dyDescent="0.35">
      <c r="A9" s="430" t="s">
        <v>74</v>
      </c>
      <c r="B9" s="430"/>
      <c r="C9" s="430"/>
      <c r="D9" s="430"/>
    </row>
    <row r="10" spans="1:10" x14ac:dyDescent="0.35">
      <c r="A10" s="431" t="s">
        <v>75</v>
      </c>
      <c r="B10" s="431"/>
      <c r="C10" s="431"/>
      <c r="D10" s="431"/>
    </row>
    <row r="11" spans="1:10" x14ac:dyDescent="0.35">
      <c r="A11" s="81" t="s">
        <v>76</v>
      </c>
      <c r="B11" s="82" t="s">
        <v>77</v>
      </c>
      <c r="C11" s="81"/>
      <c r="D11" s="81"/>
      <c r="G11" t="s">
        <v>78</v>
      </c>
      <c r="H11" t="s">
        <v>79</v>
      </c>
      <c r="J11" t="s">
        <v>80</v>
      </c>
    </row>
    <row r="12" spans="1:10" x14ac:dyDescent="0.35">
      <c r="A12" s="83" t="s">
        <v>70</v>
      </c>
      <c r="B12" s="84">
        <v>46.5</v>
      </c>
      <c r="C12" s="84"/>
      <c r="D12" s="84"/>
      <c r="G12" s="85"/>
      <c r="H12" s="85"/>
      <c r="J12" t="s">
        <v>81</v>
      </c>
    </row>
    <row r="13" spans="1:10" x14ac:dyDescent="0.35">
      <c r="A13" s="83" t="s">
        <v>82</v>
      </c>
      <c r="B13" s="84">
        <v>30.5</v>
      </c>
      <c r="C13" s="84"/>
      <c r="D13" s="84"/>
      <c r="G13" s="85"/>
      <c r="H13" s="85"/>
      <c r="J13" t="s">
        <v>83</v>
      </c>
    </row>
    <row r="14" spans="1:10" x14ac:dyDescent="0.35">
      <c r="A14" s="83" t="s">
        <v>84</v>
      </c>
      <c r="B14" s="84">
        <v>28.5</v>
      </c>
      <c r="C14" s="84"/>
      <c r="D14" s="84"/>
      <c r="G14" s="85"/>
      <c r="H14" s="85"/>
    </row>
    <row r="15" spans="1:10" x14ac:dyDescent="0.35">
      <c r="A15" s="83" t="s">
        <v>85</v>
      </c>
      <c r="B15" s="84">
        <v>22</v>
      </c>
      <c r="C15" s="84"/>
      <c r="D15" s="84"/>
      <c r="G15" s="85"/>
      <c r="H15" s="85"/>
    </row>
    <row r="16" spans="1:10" x14ac:dyDescent="0.35">
      <c r="A16" s="83" t="s">
        <v>86</v>
      </c>
      <c r="B16" s="84">
        <v>18</v>
      </c>
      <c r="C16" s="84"/>
      <c r="D16" s="84"/>
      <c r="G16" s="85"/>
      <c r="H16" s="85"/>
    </row>
    <row r="17" spans="1:8" x14ac:dyDescent="0.35">
      <c r="A17" s="83" t="s">
        <v>106</v>
      </c>
      <c r="B17" s="84">
        <v>16</v>
      </c>
      <c r="C17" s="84"/>
      <c r="D17" s="84"/>
      <c r="G17" s="85"/>
      <c r="H17" s="85"/>
    </row>
    <row r="18" spans="1:8" x14ac:dyDescent="0.35">
      <c r="A18" s="83"/>
      <c r="B18" s="84"/>
      <c r="C18" s="84"/>
      <c r="D18" s="84"/>
      <c r="G18" s="85"/>
      <c r="H18" s="85"/>
    </row>
    <row r="19" spans="1:8" x14ac:dyDescent="0.35">
      <c r="A19" s="81" t="s">
        <v>76</v>
      </c>
      <c r="B19" s="81" t="s">
        <v>87</v>
      </c>
      <c r="C19" s="84"/>
      <c r="D19" s="84"/>
      <c r="G19" s="85"/>
      <c r="H19" s="85"/>
    </row>
    <row r="20" spans="1:8" x14ac:dyDescent="0.35">
      <c r="A20" s="83" t="s">
        <v>70</v>
      </c>
      <c r="B20" s="84">
        <v>8092</v>
      </c>
      <c r="C20" s="84"/>
      <c r="D20" s="84"/>
      <c r="G20" s="85"/>
      <c r="H20" s="85"/>
    </row>
    <row r="21" spans="1:8" x14ac:dyDescent="0.35">
      <c r="A21" s="83" t="s">
        <v>82</v>
      </c>
      <c r="B21" s="84">
        <v>5318</v>
      </c>
      <c r="C21" s="84"/>
      <c r="D21" s="84"/>
      <c r="G21" s="85"/>
      <c r="H21" s="85"/>
    </row>
    <row r="22" spans="1:8" x14ac:dyDescent="0.35">
      <c r="A22" s="83" t="s">
        <v>84</v>
      </c>
      <c r="B22" s="84">
        <v>4969</v>
      </c>
      <c r="C22" s="84"/>
      <c r="D22" s="84"/>
      <c r="G22" s="85"/>
      <c r="H22" s="85"/>
    </row>
    <row r="23" spans="1:8" x14ac:dyDescent="0.35">
      <c r="A23" s="83" t="s">
        <v>85</v>
      </c>
      <c r="B23" s="84">
        <v>3787</v>
      </c>
      <c r="C23" s="84"/>
      <c r="D23" s="84"/>
      <c r="G23" s="85"/>
      <c r="H23" s="85"/>
    </row>
    <row r="24" spans="1:8" x14ac:dyDescent="0.35">
      <c r="A24" s="83" t="s">
        <v>86</v>
      </c>
      <c r="B24" s="84">
        <v>3109</v>
      </c>
      <c r="C24" s="84"/>
      <c r="D24" s="84"/>
      <c r="G24" s="85"/>
      <c r="H24" s="85"/>
    </row>
    <row r="25" spans="1:8" x14ac:dyDescent="0.35">
      <c r="A25" s="83" t="s">
        <v>106</v>
      </c>
      <c r="B25" s="84">
        <v>2771</v>
      </c>
      <c r="C25" s="84"/>
      <c r="D25" s="84"/>
      <c r="G25" s="85"/>
      <c r="H25" s="85"/>
    </row>
    <row r="26" spans="1:8" x14ac:dyDescent="0.35">
      <c r="A26" s="83"/>
      <c r="B26" s="84"/>
      <c r="C26" s="84"/>
      <c r="D26" s="84"/>
      <c r="G26" s="85"/>
      <c r="H26" s="85"/>
    </row>
    <row r="27" spans="1:8" x14ac:dyDescent="0.35">
      <c r="A27" s="81" t="s">
        <v>76</v>
      </c>
      <c r="B27" s="81" t="s">
        <v>88</v>
      </c>
      <c r="C27" s="84"/>
      <c r="D27" s="84"/>
      <c r="G27" s="85"/>
      <c r="H27" s="85"/>
    </row>
    <row r="28" spans="1:8" x14ac:dyDescent="0.35">
      <c r="A28" s="83" t="s">
        <v>70</v>
      </c>
      <c r="B28" s="84">
        <v>97102</v>
      </c>
      <c r="C28" s="84"/>
      <c r="D28" s="84"/>
      <c r="G28" s="85"/>
      <c r="H28" s="85"/>
    </row>
    <row r="29" spans="1:8" x14ac:dyDescent="0.35">
      <c r="A29" s="83" t="s">
        <v>82</v>
      </c>
      <c r="B29" s="84">
        <v>63818</v>
      </c>
      <c r="C29" s="84"/>
      <c r="D29" s="84"/>
      <c r="G29" s="85"/>
      <c r="H29" s="85"/>
    </row>
    <row r="30" spans="1:8" x14ac:dyDescent="0.35">
      <c r="A30" s="83" t="s">
        <v>84</v>
      </c>
      <c r="B30" s="84">
        <v>59633</v>
      </c>
      <c r="C30" s="84"/>
      <c r="D30" s="84"/>
      <c r="G30" s="85"/>
      <c r="H30" s="85"/>
    </row>
    <row r="31" spans="1:8" x14ac:dyDescent="0.35">
      <c r="A31" s="83" t="s">
        <v>85</v>
      </c>
      <c r="B31" s="84">
        <v>45445</v>
      </c>
      <c r="C31" s="84"/>
      <c r="D31" s="84"/>
      <c r="G31" s="85"/>
      <c r="H31" s="85"/>
    </row>
    <row r="32" spans="1:8" x14ac:dyDescent="0.35">
      <c r="A32" s="83" t="s">
        <v>86</v>
      </c>
      <c r="B32" s="84">
        <v>37314</v>
      </c>
      <c r="C32" s="84"/>
      <c r="D32" s="84"/>
      <c r="G32" s="85"/>
      <c r="H32" s="85"/>
    </row>
    <row r="33" spans="1:8" x14ac:dyDescent="0.35">
      <c r="A33" s="83" t="s">
        <v>106</v>
      </c>
      <c r="B33" s="84">
        <v>33257</v>
      </c>
      <c r="C33" s="84"/>
      <c r="D33" s="84"/>
      <c r="G33" s="85"/>
      <c r="H33" s="85"/>
    </row>
    <row r="34" spans="1:8" x14ac:dyDescent="0.35">
      <c r="A34" s="83"/>
      <c r="B34" s="84"/>
      <c r="C34" s="84"/>
      <c r="D34" s="84"/>
      <c r="G34" s="85"/>
      <c r="H34" s="85"/>
    </row>
    <row r="35" spans="1:8" x14ac:dyDescent="0.35">
      <c r="A35" s="86"/>
      <c r="B35" s="86"/>
      <c r="C35" s="87"/>
      <c r="D35" s="87"/>
      <c r="G35" s="85"/>
      <c r="H35" s="85"/>
    </row>
    <row r="36" spans="1:8" x14ac:dyDescent="0.35">
      <c r="A36" s="431" t="s">
        <v>89</v>
      </c>
      <c r="B36" s="431"/>
      <c r="C36" s="431"/>
      <c r="D36" s="431"/>
      <c r="G36" s="85"/>
      <c r="H36" s="85"/>
    </row>
    <row r="37" spans="1:8" x14ac:dyDescent="0.35">
      <c r="A37" s="81" t="s">
        <v>76</v>
      </c>
      <c r="B37" s="82" t="s">
        <v>77</v>
      </c>
      <c r="C37" s="81"/>
      <c r="D37" s="81"/>
      <c r="G37" s="85"/>
      <c r="H37" s="85"/>
    </row>
    <row r="38" spans="1:8" x14ac:dyDescent="0.35">
      <c r="A38" s="83" t="s">
        <v>70</v>
      </c>
      <c r="B38" s="84">
        <v>52.5</v>
      </c>
      <c r="C38" s="84"/>
      <c r="D38" s="84"/>
      <c r="G38" s="85"/>
      <c r="H38" s="85"/>
    </row>
    <row r="39" spans="1:8" x14ac:dyDescent="0.35">
      <c r="A39" s="83" t="s">
        <v>82</v>
      </c>
      <c r="B39" s="84">
        <v>34.5</v>
      </c>
      <c r="C39" s="84"/>
      <c r="D39" s="84"/>
      <c r="G39" s="85"/>
      <c r="H39" s="85"/>
    </row>
    <row r="40" spans="1:8" x14ac:dyDescent="0.35">
      <c r="A40" s="83" t="s">
        <v>84</v>
      </c>
      <c r="B40" s="84">
        <v>32</v>
      </c>
      <c r="C40" s="84"/>
      <c r="D40" s="84"/>
      <c r="G40" s="85"/>
      <c r="H40" s="85"/>
    </row>
    <row r="41" spans="1:8" x14ac:dyDescent="0.35">
      <c r="A41" s="83" t="s">
        <v>85</v>
      </c>
      <c r="B41" s="84">
        <v>24.5</v>
      </c>
      <c r="C41" s="84"/>
      <c r="D41" s="84"/>
      <c r="G41" s="85"/>
      <c r="H41" s="85"/>
    </row>
    <row r="42" spans="1:8" x14ac:dyDescent="0.35">
      <c r="A42" s="83" t="s">
        <v>86</v>
      </c>
      <c r="B42" s="84">
        <v>20</v>
      </c>
      <c r="C42" s="84"/>
      <c r="D42" s="84"/>
      <c r="G42" s="85"/>
      <c r="H42" s="85"/>
    </row>
    <row r="43" spans="1:8" x14ac:dyDescent="0.35">
      <c r="A43" s="83" t="s">
        <v>106</v>
      </c>
      <c r="B43" s="84">
        <v>18</v>
      </c>
      <c r="C43" s="84"/>
      <c r="D43" s="84"/>
      <c r="G43" s="85"/>
      <c r="H43" s="85"/>
    </row>
    <row r="45" spans="1:8" x14ac:dyDescent="0.35">
      <c r="A45" s="81" t="s">
        <v>76</v>
      </c>
      <c r="B45" s="81" t="s">
        <v>87</v>
      </c>
    </row>
    <row r="46" spans="1:8" x14ac:dyDescent="0.35">
      <c r="A46" s="83" t="s">
        <v>70</v>
      </c>
      <c r="B46" s="84">
        <v>9103</v>
      </c>
    </row>
    <row r="47" spans="1:8" x14ac:dyDescent="0.35">
      <c r="A47" s="83" t="s">
        <v>82</v>
      </c>
      <c r="B47" s="84">
        <v>5983</v>
      </c>
    </row>
    <row r="48" spans="1:8" x14ac:dyDescent="0.35">
      <c r="A48" s="83" t="s">
        <v>84</v>
      </c>
      <c r="B48" s="84">
        <v>5591</v>
      </c>
    </row>
    <row r="49" spans="1:2" x14ac:dyDescent="0.35">
      <c r="A49" s="83" t="s">
        <v>85</v>
      </c>
      <c r="B49" s="84">
        <v>4260</v>
      </c>
    </row>
    <row r="50" spans="1:2" x14ac:dyDescent="0.35">
      <c r="A50" s="83" t="s">
        <v>86</v>
      </c>
      <c r="B50" s="84">
        <v>3498</v>
      </c>
    </row>
    <row r="51" spans="1:2" x14ac:dyDescent="0.35">
      <c r="A51" s="83" t="s">
        <v>106</v>
      </c>
      <c r="B51" s="84">
        <v>3118</v>
      </c>
    </row>
    <row r="53" spans="1:2" x14ac:dyDescent="0.35">
      <c r="A53" s="81" t="s">
        <v>76</v>
      </c>
      <c r="B53" s="81" t="s">
        <v>88</v>
      </c>
    </row>
    <row r="54" spans="1:2" x14ac:dyDescent="0.35">
      <c r="A54" s="83" t="s">
        <v>70</v>
      </c>
      <c r="B54" s="84">
        <v>0</v>
      </c>
    </row>
    <row r="55" spans="1:2" x14ac:dyDescent="0.35">
      <c r="A55" s="83" t="s">
        <v>82</v>
      </c>
      <c r="B55" s="84">
        <v>0</v>
      </c>
    </row>
    <row r="56" spans="1:2" x14ac:dyDescent="0.35">
      <c r="A56" s="83" t="s">
        <v>84</v>
      </c>
      <c r="B56" s="84">
        <v>0</v>
      </c>
    </row>
    <row r="57" spans="1:2" x14ac:dyDescent="0.35">
      <c r="A57" s="83" t="s">
        <v>85</v>
      </c>
      <c r="B57" s="84">
        <v>0</v>
      </c>
    </row>
    <row r="58" spans="1:2" x14ac:dyDescent="0.35">
      <c r="A58" s="83" t="s">
        <v>86</v>
      </c>
      <c r="B58" s="84">
        <v>0</v>
      </c>
    </row>
    <row r="59" spans="1:2" x14ac:dyDescent="0.35">
      <c r="A59" s="83" t="s">
        <v>106</v>
      </c>
      <c r="B59" s="84">
        <v>0</v>
      </c>
    </row>
  </sheetData>
  <mergeCells count="3">
    <mergeCell ref="A9:D9"/>
    <mergeCell ref="A10:D10"/>
    <mergeCell ref="A36:D36"/>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dimension ref="A1:T48"/>
  <sheetViews>
    <sheetView topLeftCell="A25" workbookViewId="0">
      <selection activeCell="I47" sqref="I47"/>
    </sheetView>
  </sheetViews>
  <sheetFormatPr baseColWidth="10" defaultRowHeight="14.5" x14ac:dyDescent="0.35"/>
  <cols>
    <col min="1" max="1" width="39.1796875" customWidth="1"/>
    <col min="4" max="4" width="11.453125" customWidth="1"/>
    <col min="12" max="12" width="13.7265625" customWidth="1"/>
  </cols>
  <sheetData>
    <row r="1" spans="1:20" x14ac:dyDescent="0.35">
      <c r="M1" s="107" t="s">
        <v>81</v>
      </c>
      <c r="N1" s="127" t="s">
        <v>140</v>
      </c>
      <c r="O1" s="127" t="s">
        <v>141</v>
      </c>
      <c r="P1" s="127" t="s">
        <v>142</v>
      </c>
      <c r="Q1" s="127" t="s">
        <v>143</v>
      </c>
      <c r="R1" s="127" t="s">
        <v>144</v>
      </c>
    </row>
    <row r="2" spans="1:20" x14ac:dyDescent="0.35">
      <c r="A2" t="s">
        <v>145</v>
      </c>
      <c r="I2" s="128">
        <v>0.16</v>
      </c>
      <c r="J2" s="129">
        <v>28.6</v>
      </c>
      <c r="L2" t="s">
        <v>146</v>
      </c>
      <c r="M2" s="107" t="s">
        <v>70</v>
      </c>
      <c r="N2" s="130">
        <v>4819.18</v>
      </c>
      <c r="O2" s="130">
        <v>392.76</v>
      </c>
      <c r="P2" s="130">
        <v>81.93</v>
      </c>
      <c r="Q2" s="130">
        <v>448.18</v>
      </c>
      <c r="R2" s="130">
        <v>42.65</v>
      </c>
      <c r="S2" s="131"/>
    </row>
    <row r="3" spans="1:20" x14ac:dyDescent="0.35">
      <c r="I3" s="128">
        <v>0.33</v>
      </c>
      <c r="J3" s="129">
        <v>57.2</v>
      </c>
      <c r="L3" t="s">
        <v>147</v>
      </c>
      <c r="M3" s="107" t="s">
        <v>82</v>
      </c>
      <c r="N3" s="130">
        <v>3517.54</v>
      </c>
      <c r="O3" s="130">
        <v>286.68</v>
      </c>
      <c r="P3" s="130">
        <v>59.8</v>
      </c>
      <c r="Q3" s="130">
        <v>327.13</v>
      </c>
      <c r="R3" s="130">
        <v>45.73</v>
      </c>
      <c r="S3" s="131"/>
    </row>
    <row r="4" spans="1:20" ht="15" thickBot="1" x14ac:dyDescent="0.4">
      <c r="I4" s="128">
        <v>0.375</v>
      </c>
      <c r="J4" s="129">
        <v>65</v>
      </c>
      <c r="L4" t="s">
        <v>148</v>
      </c>
      <c r="M4" s="107" t="s">
        <v>84</v>
      </c>
      <c r="N4" s="130">
        <v>3338.78</v>
      </c>
      <c r="O4" s="130">
        <v>272.11</v>
      </c>
      <c r="P4" s="130">
        <v>56.76</v>
      </c>
      <c r="Q4" s="130">
        <v>310.51</v>
      </c>
      <c r="R4" s="130">
        <v>43.4</v>
      </c>
      <c r="S4" s="131"/>
    </row>
    <row r="5" spans="1:20" x14ac:dyDescent="0.35">
      <c r="A5" s="432"/>
      <c r="B5" s="132" t="s">
        <v>149</v>
      </c>
      <c r="C5" s="132" t="s">
        <v>149</v>
      </c>
      <c r="D5" s="132" t="s">
        <v>149</v>
      </c>
      <c r="E5" s="132" t="s">
        <v>149</v>
      </c>
      <c r="F5" s="132" t="s">
        <v>149</v>
      </c>
      <c r="I5" s="128">
        <v>0.75</v>
      </c>
      <c r="J5" s="129">
        <v>130</v>
      </c>
      <c r="M5" s="107" t="s">
        <v>85</v>
      </c>
      <c r="N5" s="130">
        <v>2527.04</v>
      </c>
      <c r="O5" s="130">
        <v>205.95</v>
      </c>
      <c r="P5" s="130">
        <v>42.93</v>
      </c>
      <c r="Q5" s="130">
        <v>235.01</v>
      </c>
      <c r="R5" s="130">
        <v>32.85</v>
      </c>
      <c r="S5" s="131"/>
    </row>
    <row r="6" spans="1:20" x14ac:dyDescent="0.35">
      <c r="A6" s="433"/>
      <c r="B6" s="133" t="s">
        <v>150</v>
      </c>
      <c r="C6" s="133" t="s">
        <v>151</v>
      </c>
      <c r="D6" s="133" t="s">
        <v>152</v>
      </c>
      <c r="E6" s="133" t="s">
        <v>153</v>
      </c>
      <c r="F6" s="133" t="s">
        <v>154</v>
      </c>
      <c r="M6" s="107" t="s">
        <v>86</v>
      </c>
      <c r="N6" s="130">
        <v>2090.6999999999998</v>
      </c>
      <c r="O6" s="130">
        <v>170.39</v>
      </c>
      <c r="P6" s="130">
        <v>35.54</v>
      </c>
      <c r="Q6" s="130">
        <v>194.43</v>
      </c>
      <c r="R6" s="130">
        <v>27.18</v>
      </c>
      <c r="S6" s="131"/>
    </row>
    <row r="7" spans="1:20" ht="30" customHeight="1" x14ac:dyDescent="0.35">
      <c r="A7" s="433"/>
      <c r="B7" s="134" t="s">
        <v>155</v>
      </c>
      <c r="C7" s="134" t="s">
        <v>156</v>
      </c>
      <c r="D7" s="134" t="s">
        <v>157</v>
      </c>
      <c r="E7" s="134" t="s">
        <v>158</v>
      </c>
      <c r="F7" s="134" t="s">
        <v>159</v>
      </c>
      <c r="O7" s="135"/>
      <c r="P7" s="135"/>
      <c r="Q7" s="135"/>
      <c r="R7" s="135"/>
      <c r="S7" s="135"/>
      <c r="T7" s="135"/>
    </row>
    <row r="8" spans="1:20" ht="21.75" customHeight="1" x14ac:dyDescent="0.35">
      <c r="A8" s="433"/>
      <c r="B8" s="134" t="s">
        <v>160</v>
      </c>
      <c r="C8" s="134"/>
      <c r="D8" s="134" t="s">
        <v>161</v>
      </c>
      <c r="E8" s="134"/>
      <c r="F8" s="134"/>
      <c r="M8" s="107" t="s">
        <v>80</v>
      </c>
      <c r="N8" s="127" t="s">
        <v>140</v>
      </c>
      <c r="O8" s="127" t="s">
        <v>141</v>
      </c>
      <c r="P8" s="127" t="s">
        <v>142</v>
      </c>
      <c r="Q8" s="127" t="s">
        <v>143</v>
      </c>
      <c r="R8" s="127" t="s">
        <v>144</v>
      </c>
      <c r="S8" s="131"/>
      <c r="T8" s="135"/>
    </row>
    <row r="9" spans="1:20" ht="15" thickBot="1" x14ac:dyDescent="0.4">
      <c r="A9" s="433"/>
      <c r="B9" s="134" t="s">
        <v>162</v>
      </c>
      <c r="C9" s="134" t="s">
        <v>162</v>
      </c>
      <c r="D9" s="134" t="s">
        <v>162</v>
      </c>
      <c r="E9" s="136" t="s">
        <v>162</v>
      </c>
      <c r="F9" s="134" t="s">
        <v>162</v>
      </c>
      <c r="M9" s="107" t="s">
        <v>70</v>
      </c>
      <c r="N9" s="130">
        <v>27.7</v>
      </c>
      <c r="O9" s="130">
        <v>2.2599999999999998</v>
      </c>
      <c r="P9" s="130">
        <v>0.47</v>
      </c>
      <c r="Q9" s="130">
        <v>2.58</v>
      </c>
      <c r="R9" s="130">
        <v>0.36</v>
      </c>
      <c r="S9" s="131"/>
      <c r="T9" s="135"/>
    </row>
    <row r="10" spans="1:20" ht="26" thickTop="1" x14ac:dyDescent="0.35">
      <c r="A10" s="137" t="s">
        <v>163</v>
      </c>
      <c r="B10" s="316">
        <v>4819.18</v>
      </c>
      <c r="C10" s="434">
        <v>3517.54</v>
      </c>
      <c r="D10" s="434">
        <v>3338.78</v>
      </c>
      <c r="E10" s="434">
        <v>2527.04</v>
      </c>
      <c r="F10" s="434">
        <v>2090.6999999999998</v>
      </c>
      <c r="M10" s="107" t="s">
        <v>82</v>
      </c>
      <c r="N10" s="130">
        <v>20.21</v>
      </c>
      <c r="O10" s="130">
        <v>1.65</v>
      </c>
      <c r="P10" s="130">
        <v>0.34</v>
      </c>
      <c r="Q10" s="130">
        <v>1.88</v>
      </c>
      <c r="R10" s="130">
        <v>0.27</v>
      </c>
      <c r="S10" s="131"/>
      <c r="T10" s="135"/>
    </row>
    <row r="11" spans="1:20" x14ac:dyDescent="0.35">
      <c r="A11" s="314" t="s">
        <v>164</v>
      </c>
      <c r="B11" s="317"/>
      <c r="C11" s="435"/>
      <c r="D11" s="435"/>
      <c r="E11" s="435"/>
      <c r="F11" s="435"/>
      <c r="M11" s="107" t="s">
        <v>84</v>
      </c>
      <c r="N11" s="130">
        <v>19.190000000000001</v>
      </c>
      <c r="O11" s="130">
        <v>1.56</v>
      </c>
      <c r="P11" s="130">
        <v>0.33</v>
      </c>
      <c r="Q11" s="130">
        <v>1.78</v>
      </c>
      <c r="R11" s="130">
        <v>0.25</v>
      </c>
      <c r="S11" s="131"/>
      <c r="T11" s="135"/>
    </row>
    <row r="12" spans="1:20" ht="15" thickBot="1" x14ac:dyDescent="0.4">
      <c r="A12" s="315" t="s">
        <v>165</v>
      </c>
      <c r="B12" s="318"/>
      <c r="C12" s="436"/>
      <c r="D12" s="436"/>
      <c r="E12" s="436"/>
      <c r="F12" s="436"/>
      <c r="M12" s="107" t="s">
        <v>85</v>
      </c>
      <c r="N12" s="130">
        <v>14.52</v>
      </c>
      <c r="O12" s="130">
        <v>1.18</v>
      </c>
      <c r="P12" s="130">
        <v>0.25</v>
      </c>
      <c r="Q12" s="130">
        <v>1.35</v>
      </c>
      <c r="R12" s="130">
        <v>0.19</v>
      </c>
      <c r="S12" s="131"/>
      <c r="T12" s="135"/>
    </row>
    <row r="13" spans="1:20" x14ac:dyDescent="0.35">
      <c r="A13" s="314" t="s">
        <v>166</v>
      </c>
      <c r="B13" s="319">
        <v>985.52</v>
      </c>
      <c r="C13" s="437">
        <v>719.34</v>
      </c>
      <c r="D13" s="437">
        <v>682.78</v>
      </c>
      <c r="E13" s="437">
        <v>516.78</v>
      </c>
      <c r="F13" s="437">
        <v>527.54999999999995</v>
      </c>
      <c r="M13" s="107" t="s">
        <v>86</v>
      </c>
      <c r="N13" s="130">
        <v>12.02</v>
      </c>
      <c r="O13" s="130">
        <v>0.98</v>
      </c>
      <c r="P13" s="130">
        <v>0.2</v>
      </c>
      <c r="Q13" s="130">
        <v>1.1200000000000001</v>
      </c>
      <c r="R13" s="130">
        <v>0.16</v>
      </c>
      <c r="S13" s="135"/>
      <c r="T13" s="135"/>
    </row>
    <row r="14" spans="1:20" x14ac:dyDescent="0.35">
      <c r="A14" s="314" t="s">
        <v>167</v>
      </c>
      <c r="B14" s="320"/>
      <c r="C14" s="435"/>
      <c r="D14" s="435"/>
      <c r="E14" s="435"/>
      <c r="F14" s="435"/>
      <c r="N14" s="135"/>
      <c r="O14" s="135"/>
      <c r="P14" s="135"/>
      <c r="Q14" s="135"/>
      <c r="R14" s="135"/>
      <c r="S14" s="135"/>
      <c r="T14" s="135"/>
    </row>
    <row r="15" spans="1:20" ht="37.5" x14ac:dyDescent="0.35">
      <c r="A15" s="314" t="s">
        <v>168</v>
      </c>
      <c r="B15" s="320"/>
      <c r="C15" s="435"/>
      <c r="D15" s="435"/>
      <c r="E15" s="435"/>
      <c r="F15" s="435"/>
    </row>
    <row r="16" spans="1:20" ht="15" thickBot="1" x14ac:dyDescent="0.4">
      <c r="A16" s="315" t="s">
        <v>169</v>
      </c>
      <c r="B16" s="321"/>
      <c r="C16" s="436"/>
      <c r="D16" s="436"/>
      <c r="E16" s="436"/>
      <c r="F16" s="436"/>
    </row>
    <row r="17" spans="1:6" x14ac:dyDescent="0.35">
      <c r="A17" s="314" t="s">
        <v>170</v>
      </c>
      <c r="B17" s="322">
        <v>392.76</v>
      </c>
      <c r="C17" s="437">
        <v>286.68</v>
      </c>
      <c r="D17" s="437">
        <v>272.11</v>
      </c>
      <c r="E17" s="437">
        <v>205.95</v>
      </c>
      <c r="F17" s="437">
        <v>170.39</v>
      </c>
    </row>
    <row r="18" spans="1:6" x14ac:dyDescent="0.35">
      <c r="A18" s="314" t="s">
        <v>171</v>
      </c>
      <c r="B18" s="317"/>
      <c r="C18" s="435"/>
      <c r="D18" s="435"/>
      <c r="E18" s="435"/>
      <c r="F18" s="435"/>
    </row>
    <row r="19" spans="1:6" ht="25.5" thickBot="1" x14ac:dyDescent="0.4">
      <c r="A19" s="315" t="s">
        <v>172</v>
      </c>
      <c r="B19" s="318"/>
      <c r="C19" s="436"/>
      <c r="D19" s="436"/>
      <c r="E19" s="436"/>
      <c r="F19" s="436"/>
    </row>
    <row r="20" spans="1:6" x14ac:dyDescent="0.35">
      <c r="A20" s="314" t="s">
        <v>173</v>
      </c>
      <c r="B20" s="319">
        <v>81.93</v>
      </c>
      <c r="C20" s="437">
        <v>59.8</v>
      </c>
      <c r="D20" s="437">
        <v>56.76</v>
      </c>
      <c r="E20" s="437">
        <v>52.93</v>
      </c>
      <c r="F20" s="437">
        <v>35.54</v>
      </c>
    </row>
    <row r="21" spans="1:6" x14ac:dyDescent="0.35">
      <c r="A21" s="314" t="s">
        <v>174</v>
      </c>
      <c r="B21" s="320"/>
      <c r="C21" s="435"/>
      <c r="D21" s="435"/>
      <c r="E21" s="435"/>
      <c r="F21" s="435"/>
    </row>
    <row r="22" spans="1:6" ht="25.5" thickBot="1" x14ac:dyDescent="0.4">
      <c r="A22" s="315" t="s">
        <v>172</v>
      </c>
      <c r="B22" s="321"/>
      <c r="C22" s="436"/>
      <c r="D22" s="436"/>
      <c r="E22" s="436"/>
      <c r="F22" s="436"/>
    </row>
    <row r="23" spans="1:6" x14ac:dyDescent="0.35">
      <c r="A23" s="314" t="s">
        <v>175</v>
      </c>
      <c r="B23" s="319">
        <v>448.18</v>
      </c>
      <c r="C23" s="437">
        <v>327.13</v>
      </c>
      <c r="D23" s="437">
        <v>310.51</v>
      </c>
      <c r="E23" s="437">
        <v>235.01</v>
      </c>
      <c r="F23" s="437">
        <v>194.43</v>
      </c>
    </row>
    <row r="24" spans="1:6" ht="15" thickBot="1" x14ac:dyDescent="0.4">
      <c r="A24" s="315" t="s">
        <v>176</v>
      </c>
      <c r="B24" s="321"/>
      <c r="C24" s="436"/>
      <c r="D24" s="436"/>
      <c r="E24" s="436"/>
      <c r="F24" s="436"/>
    </row>
    <row r="25" spans="1:6" x14ac:dyDescent="0.35">
      <c r="A25" s="314" t="s">
        <v>177</v>
      </c>
      <c r="B25" s="319">
        <v>62.65</v>
      </c>
      <c r="C25" s="437">
        <v>45.73</v>
      </c>
      <c r="D25" s="437">
        <v>43.4</v>
      </c>
      <c r="E25" s="437">
        <v>32.85</v>
      </c>
      <c r="F25" s="437">
        <v>27.18</v>
      </c>
    </row>
    <row r="26" spans="1:6" x14ac:dyDescent="0.35">
      <c r="A26" s="314" t="s">
        <v>178</v>
      </c>
      <c r="B26" s="320"/>
      <c r="C26" s="435"/>
      <c r="D26" s="435"/>
      <c r="E26" s="435"/>
      <c r="F26" s="435"/>
    </row>
    <row r="27" spans="1:6" ht="15" thickBot="1" x14ac:dyDescent="0.4">
      <c r="A27" s="315" t="s">
        <v>179</v>
      </c>
      <c r="B27" s="321"/>
      <c r="C27" s="436"/>
      <c r="D27" s="436"/>
      <c r="E27" s="436"/>
      <c r="F27" s="436"/>
    </row>
    <row r="28" spans="1:6" ht="15" thickBot="1" x14ac:dyDescent="0.4">
      <c r="A28" s="315" t="s">
        <v>180</v>
      </c>
      <c r="B28" s="323">
        <f>B10+B17+B20+B23+B25</f>
        <v>5804.7000000000007</v>
      </c>
      <c r="C28" s="323">
        <f t="shared" ref="C28:F28" si="0">C10+C17+C20+C23+C25</f>
        <v>4236.8799999999992</v>
      </c>
      <c r="D28" s="323">
        <f t="shared" si="0"/>
        <v>4021.5600000000009</v>
      </c>
      <c r="E28" s="323">
        <f t="shared" si="0"/>
        <v>3053.7799999999993</v>
      </c>
      <c r="F28" s="323">
        <f t="shared" si="0"/>
        <v>2518.2399999999993</v>
      </c>
    </row>
    <row r="29" spans="1:6" ht="15" thickBot="1" x14ac:dyDescent="0.4">
      <c r="A29" s="139" t="s">
        <v>181</v>
      </c>
      <c r="B29" s="140">
        <v>5805</v>
      </c>
      <c r="C29" s="140">
        <v>4237</v>
      </c>
      <c r="D29" s="140">
        <v>4022</v>
      </c>
      <c r="E29" s="140">
        <v>3044</v>
      </c>
      <c r="F29" s="140">
        <v>2518</v>
      </c>
    </row>
    <row r="30" spans="1:6" x14ac:dyDescent="0.35">
      <c r="A30" s="137" t="s">
        <v>182</v>
      </c>
      <c r="B30" s="437">
        <v>27.7</v>
      </c>
      <c r="C30" s="437">
        <v>20.21</v>
      </c>
      <c r="D30" s="437">
        <v>19.190000000000001</v>
      </c>
      <c r="E30" s="437">
        <v>14.52</v>
      </c>
      <c r="F30" s="437">
        <v>12.02</v>
      </c>
    </row>
    <row r="31" spans="1:6" ht="15" thickBot="1" x14ac:dyDescent="0.4">
      <c r="A31" s="315" t="s">
        <v>183</v>
      </c>
      <c r="B31" s="436"/>
      <c r="C31" s="436"/>
      <c r="D31" s="436"/>
      <c r="E31" s="436"/>
      <c r="F31" s="436"/>
    </row>
    <row r="32" spans="1:6" x14ac:dyDescent="0.35">
      <c r="A32" s="314" t="s">
        <v>184</v>
      </c>
      <c r="B32" s="437">
        <v>5.66</v>
      </c>
      <c r="C32" s="437">
        <v>4.13</v>
      </c>
      <c r="D32" s="437">
        <v>3.92</v>
      </c>
      <c r="E32" s="437">
        <v>2.97</v>
      </c>
      <c r="F32" s="437">
        <v>2.46</v>
      </c>
    </row>
    <row r="33" spans="1:6" ht="37.5" x14ac:dyDescent="0.35">
      <c r="A33" s="314" t="s">
        <v>185</v>
      </c>
      <c r="B33" s="435"/>
      <c r="C33" s="435"/>
      <c r="D33" s="435"/>
      <c r="E33" s="435"/>
      <c r="F33" s="435"/>
    </row>
    <row r="34" spans="1:6" ht="15" thickBot="1" x14ac:dyDescent="0.4">
      <c r="A34" s="315" t="s">
        <v>186</v>
      </c>
      <c r="B34" s="436"/>
      <c r="C34" s="436"/>
      <c r="D34" s="436"/>
      <c r="E34" s="436"/>
      <c r="F34" s="436"/>
    </row>
    <row r="35" spans="1:6" x14ac:dyDescent="0.35">
      <c r="A35" s="314" t="s">
        <v>170</v>
      </c>
      <c r="B35" s="437">
        <v>2.2599999999999998</v>
      </c>
      <c r="C35" s="437">
        <v>1.65</v>
      </c>
      <c r="D35" s="437">
        <v>1.56</v>
      </c>
      <c r="E35" s="437">
        <v>1.18</v>
      </c>
      <c r="F35" s="437">
        <v>0.98</v>
      </c>
    </row>
    <row r="36" spans="1:6" x14ac:dyDescent="0.35">
      <c r="A36" s="314" t="s">
        <v>171</v>
      </c>
      <c r="B36" s="435"/>
      <c r="C36" s="435"/>
      <c r="D36" s="435"/>
      <c r="E36" s="435"/>
      <c r="F36" s="435"/>
    </row>
    <row r="37" spans="1:6" ht="25.5" thickBot="1" x14ac:dyDescent="0.4">
      <c r="A37" s="315" t="s">
        <v>187</v>
      </c>
      <c r="B37" s="436"/>
      <c r="C37" s="436"/>
      <c r="D37" s="436"/>
      <c r="E37" s="436"/>
      <c r="F37" s="436"/>
    </row>
    <row r="38" spans="1:6" x14ac:dyDescent="0.35">
      <c r="A38" s="314" t="s">
        <v>173</v>
      </c>
      <c r="B38" s="437">
        <v>0.47</v>
      </c>
      <c r="C38" s="437">
        <v>0.34</v>
      </c>
      <c r="D38" s="437">
        <v>0.33</v>
      </c>
      <c r="E38" s="437">
        <v>0.25</v>
      </c>
      <c r="F38" s="437">
        <v>0.2</v>
      </c>
    </row>
    <row r="39" spans="1:6" x14ac:dyDescent="0.35">
      <c r="A39" s="314" t="s">
        <v>188</v>
      </c>
      <c r="B39" s="435"/>
      <c r="C39" s="435"/>
      <c r="D39" s="435"/>
      <c r="E39" s="435"/>
      <c r="F39" s="435"/>
    </row>
    <row r="40" spans="1:6" ht="25.5" thickBot="1" x14ac:dyDescent="0.4">
      <c r="A40" s="315" t="s">
        <v>187</v>
      </c>
      <c r="B40" s="436"/>
      <c r="C40" s="436"/>
      <c r="D40" s="436"/>
      <c r="E40" s="436"/>
      <c r="F40" s="436"/>
    </row>
    <row r="41" spans="1:6" x14ac:dyDescent="0.35">
      <c r="A41" s="314" t="s">
        <v>175</v>
      </c>
      <c r="B41" s="437">
        <v>2.58</v>
      </c>
      <c r="C41" s="437">
        <v>1.88</v>
      </c>
      <c r="D41" s="437">
        <v>1.78</v>
      </c>
      <c r="E41" s="437">
        <v>1.35</v>
      </c>
      <c r="F41" s="437">
        <v>1.1200000000000001</v>
      </c>
    </row>
    <row r="42" spans="1:6" ht="15" thickBot="1" x14ac:dyDescent="0.4">
      <c r="A42" s="315" t="s">
        <v>176</v>
      </c>
      <c r="B42" s="436"/>
      <c r="C42" s="436"/>
      <c r="D42" s="436"/>
      <c r="E42" s="436"/>
      <c r="F42" s="436"/>
    </row>
    <row r="43" spans="1:6" x14ac:dyDescent="0.35">
      <c r="A43" s="314" t="s">
        <v>177</v>
      </c>
      <c r="B43" s="437">
        <v>0.36</v>
      </c>
      <c r="C43" s="437">
        <v>0.26</v>
      </c>
      <c r="D43" s="437">
        <v>0.25</v>
      </c>
      <c r="E43" s="437">
        <v>0.19</v>
      </c>
      <c r="F43" s="437">
        <v>0.16</v>
      </c>
    </row>
    <row r="44" spans="1:6" x14ac:dyDescent="0.35">
      <c r="A44" s="314" t="s">
        <v>178</v>
      </c>
      <c r="B44" s="435"/>
      <c r="C44" s="435"/>
      <c r="D44" s="435"/>
      <c r="E44" s="435"/>
      <c r="F44" s="435"/>
    </row>
    <row r="45" spans="1:6" ht="15" thickBot="1" x14ac:dyDescent="0.4">
      <c r="A45" s="315" t="s">
        <v>189</v>
      </c>
      <c r="B45" s="436"/>
      <c r="C45" s="436"/>
      <c r="D45" s="436"/>
      <c r="E45" s="436"/>
      <c r="F45" s="436"/>
    </row>
    <row r="46" spans="1:6" ht="15" thickBot="1" x14ac:dyDescent="0.4">
      <c r="A46" s="315" t="s">
        <v>190</v>
      </c>
      <c r="B46" s="138">
        <v>33.36</v>
      </c>
      <c r="C46" s="138">
        <v>24.35</v>
      </c>
      <c r="D46" s="138">
        <v>23.11</v>
      </c>
      <c r="E46" s="138">
        <v>17.489999999999998</v>
      </c>
      <c r="F46" s="138">
        <v>14.47</v>
      </c>
    </row>
    <row r="47" spans="1:6" ht="15" thickBot="1" x14ac:dyDescent="0.4">
      <c r="A47" s="139" t="s">
        <v>181</v>
      </c>
      <c r="B47" s="140">
        <v>33</v>
      </c>
      <c r="C47" s="140">
        <v>24</v>
      </c>
      <c r="D47" s="140">
        <v>23</v>
      </c>
      <c r="E47" s="140">
        <v>17</v>
      </c>
      <c r="F47" s="140">
        <v>14</v>
      </c>
    </row>
    <row r="48" spans="1:6" x14ac:dyDescent="0.35">
      <c r="A48" s="141"/>
    </row>
  </sheetData>
  <mergeCells count="55">
    <mergeCell ref="B43:B45"/>
    <mergeCell ref="C43:C45"/>
    <mergeCell ref="D43:D45"/>
    <mergeCell ref="E43:E45"/>
    <mergeCell ref="F43:F45"/>
    <mergeCell ref="E41:E42"/>
    <mergeCell ref="F41:F42"/>
    <mergeCell ref="B38:B40"/>
    <mergeCell ref="C38:C40"/>
    <mergeCell ref="D38:D40"/>
    <mergeCell ref="E38:E40"/>
    <mergeCell ref="F38:F40"/>
    <mergeCell ref="B30:B31"/>
    <mergeCell ref="C30:C31"/>
    <mergeCell ref="B41:B42"/>
    <mergeCell ref="C41:C42"/>
    <mergeCell ref="D41:D42"/>
    <mergeCell ref="B32:B34"/>
    <mergeCell ref="C32:C34"/>
    <mergeCell ref="D32:D34"/>
    <mergeCell ref="D30:D31"/>
    <mergeCell ref="E32:E34"/>
    <mergeCell ref="F32:F34"/>
    <mergeCell ref="B35:B37"/>
    <mergeCell ref="C35:C37"/>
    <mergeCell ref="D35:D37"/>
    <mergeCell ref="E35:E37"/>
    <mergeCell ref="F35:F37"/>
    <mergeCell ref="E30:E31"/>
    <mergeCell ref="F30:F31"/>
    <mergeCell ref="C23:C24"/>
    <mergeCell ref="D23:D24"/>
    <mergeCell ref="E23:E24"/>
    <mergeCell ref="F23:F24"/>
    <mergeCell ref="C25:C27"/>
    <mergeCell ref="D25:D27"/>
    <mergeCell ref="E25:E27"/>
    <mergeCell ref="F25:F27"/>
    <mergeCell ref="F13:F16"/>
    <mergeCell ref="F10:F12"/>
    <mergeCell ref="C20:C22"/>
    <mergeCell ref="D20:D22"/>
    <mergeCell ref="E20:E22"/>
    <mergeCell ref="F20:F22"/>
    <mergeCell ref="C17:C19"/>
    <mergeCell ref="D17:D19"/>
    <mergeCell ref="E17:E19"/>
    <mergeCell ref="F17:F19"/>
    <mergeCell ref="A5:A9"/>
    <mergeCell ref="C10:C12"/>
    <mergeCell ref="D10:D12"/>
    <mergeCell ref="E10:E12"/>
    <mergeCell ref="C13:C16"/>
    <mergeCell ref="D13:D16"/>
    <mergeCell ref="E13:E16"/>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38"/>
  <sheetViews>
    <sheetView zoomScaleNormal="100" workbookViewId="0">
      <selection activeCell="B12" sqref="B12"/>
    </sheetView>
  </sheetViews>
  <sheetFormatPr baseColWidth="10" defaultRowHeight="14.5" x14ac:dyDescent="0.35"/>
  <cols>
    <col min="1" max="1" width="8.54296875" bestFit="1" customWidth="1"/>
    <col min="2" max="2" width="65" bestFit="1" customWidth="1"/>
    <col min="3" max="3" width="49" bestFit="1" customWidth="1"/>
    <col min="4" max="4" width="37.26953125" customWidth="1"/>
    <col min="5" max="5" width="29.26953125" customWidth="1"/>
    <col min="6" max="6" width="162.26953125" bestFit="1" customWidth="1"/>
    <col min="7" max="7" width="98.7265625" bestFit="1" customWidth="1"/>
    <col min="8" max="8" width="97.54296875" customWidth="1"/>
    <col min="9" max="9" width="13.453125" bestFit="1" customWidth="1"/>
    <col min="10" max="10" width="39.54296875" bestFit="1" customWidth="1"/>
    <col min="11" max="11" width="32.7265625" customWidth="1"/>
    <col min="12" max="12" width="36.54296875" customWidth="1"/>
  </cols>
  <sheetData>
    <row r="1" spans="1:12" x14ac:dyDescent="0.35">
      <c r="A1" s="97" t="s">
        <v>97</v>
      </c>
      <c r="B1" s="97" t="s">
        <v>28</v>
      </c>
      <c r="C1" s="97" t="s">
        <v>19</v>
      </c>
      <c r="D1" s="265" t="s">
        <v>202</v>
      </c>
      <c r="E1" s="438" t="s">
        <v>203</v>
      </c>
      <c r="F1" s="439"/>
      <c r="G1" s="97" t="s">
        <v>201</v>
      </c>
      <c r="H1" s="97" t="s">
        <v>212</v>
      </c>
      <c r="I1" s="168" t="s">
        <v>243</v>
      </c>
      <c r="J1" s="168" t="s">
        <v>253</v>
      </c>
      <c r="K1" s="273" t="s">
        <v>282</v>
      </c>
      <c r="L1" s="269"/>
    </row>
    <row r="2" spans="1:12" ht="29" x14ac:dyDescent="0.35">
      <c r="A2" s="98" t="s">
        <v>98</v>
      </c>
      <c r="B2" s="98" t="s">
        <v>302</v>
      </c>
      <c r="C2" s="98" t="s">
        <v>90</v>
      </c>
      <c r="D2" s="266" t="s">
        <v>256</v>
      </c>
      <c r="E2" s="218" t="s">
        <v>255</v>
      </c>
      <c r="G2" s="164" t="s">
        <v>211</v>
      </c>
      <c r="H2" t="s">
        <v>229</v>
      </c>
      <c r="I2" t="s">
        <v>244</v>
      </c>
      <c r="J2" t="s">
        <v>245</v>
      </c>
      <c r="K2" s="274" t="s">
        <v>279</v>
      </c>
      <c r="L2" s="270"/>
    </row>
    <row r="3" spans="1:12" x14ac:dyDescent="0.35">
      <c r="A3" s="98" t="s">
        <v>99</v>
      </c>
      <c r="B3" s="98" t="s">
        <v>295</v>
      </c>
      <c r="C3" s="98" t="s">
        <v>91</v>
      </c>
      <c r="D3" s="267" t="s">
        <v>287</v>
      </c>
      <c r="E3" s="217"/>
      <c r="F3" s="327" t="s">
        <v>268</v>
      </c>
      <c r="H3" t="s">
        <v>219</v>
      </c>
      <c r="I3" t="s">
        <v>246</v>
      </c>
      <c r="J3" t="s">
        <v>247</v>
      </c>
      <c r="K3" s="274" t="s">
        <v>280</v>
      </c>
      <c r="L3" s="270"/>
    </row>
    <row r="4" spans="1:12" x14ac:dyDescent="0.35">
      <c r="A4" s="98" t="s">
        <v>0</v>
      </c>
      <c r="B4" s="98" t="s">
        <v>303</v>
      </c>
      <c r="C4" s="98" t="s">
        <v>92</v>
      </c>
      <c r="D4" s="267" t="s">
        <v>208</v>
      </c>
      <c r="F4" s="327" t="s">
        <v>274</v>
      </c>
      <c r="G4" s="151"/>
      <c r="H4" t="s">
        <v>216</v>
      </c>
      <c r="I4" s="169" t="s">
        <v>248</v>
      </c>
      <c r="K4" s="274" t="s">
        <v>281</v>
      </c>
      <c r="L4" s="270"/>
    </row>
    <row r="5" spans="1:12" x14ac:dyDescent="0.35">
      <c r="A5" s="98"/>
      <c r="B5" s="98" t="s">
        <v>304</v>
      </c>
      <c r="C5" s="98" t="s">
        <v>93</v>
      </c>
      <c r="D5" s="276" t="s">
        <v>283</v>
      </c>
      <c r="E5" s="153" t="s">
        <v>207</v>
      </c>
      <c r="G5" s="324"/>
      <c r="H5" t="s">
        <v>215</v>
      </c>
      <c r="I5" t="s">
        <v>249</v>
      </c>
      <c r="K5" s="270"/>
      <c r="L5" s="270"/>
    </row>
    <row r="6" spans="1:12" x14ac:dyDescent="0.35">
      <c r="A6" s="98"/>
      <c r="B6" s="98" t="s">
        <v>296</v>
      </c>
      <c r="C6" s="98" t="s">
        <v>94</v>
      </c>
      <c r="D6" s="264" t="s">
        <v>209</v>
      </c>
      <c r="F6" s="327" t="s">
        <v>267</v>
      </c>
      <c r="G6" s="325"/>
      <c r="H6" t="s">
        <v>214</v>
      </c>
      <c r="I6" t="s">
        <v>250</v>
      </c>
      <c r="K6" s="270"/>
      <c r="L6" s="270"/>
    </row>
    <row r="7" spans="1:12" x14ac:dyDescent="0.35">
      <c r="A7" s="98"/>
      <c r="B7" s="99" t="s">
        <v>297</v>
      </c>
      <c r="C7" s="99" t="s">
        <v>95</v>
      </c>
      <c r="D7" s="264" t="s">
        <v>285</v>
      </c>
      <c r="F7" s="327" t="s">
        <v>275</v>
      </c>
      <c r="G7" s="325"/>
      <c r="H7" t="s">
        <v>231</v>
      </c>
      <c r="I7" t="s">
        <v>251</v>
      </c>
    </row>
    <row r="8" spans="1:12" x14ac:dyDescent="0.35">
      <c r="A8" s="98"/>
      <c r="B8" s="99" t="s">
        <v>298</v>
      </c>
      <c r="C8" s="99" t="s">
        <v>96</v>
      </c>
      <c r="D8" s="150"/>
      <c r="E8" s="151" t="s">
        <v>204</v>
      </c>
      <c r="F8" s="98"/>
      <c r="G8" s="152"/>
      <c r="H8" t="s">
        <v>228</v>
      </c>
      <c r="I8" t="s">
        <v>252</v>
      </c>
    </row>
    <row r="9" spans="1:12" x14ac:dyDescent="0.35">
      <c r="A9" s="98"/>
      <c r="B9" s="98" t="s">
        <v>299</v>
      </c>
      <c r="C9" s="98"/>
      <c r="D9" s="150"/>
      <c r="E9" s="328" t="s">
        <v>205</v>
      </c>
      <c r="G9" s="152"/>
      <c r="H9" t="s">
        <v>232</v>
      </c>
    </row>
    <row r="10" spans="1:12" x14ac:dyDescent="0.35">
      <c r="A10" s="98"/>
      <c r="B10" s="98" t="s">
        <v>300</v>
      </c>
      <c r="C10" s="98"/>
      <c r="D10" s="149"/>
      <c r="E10" s="329"/>
      <c r="F10" s="152" t="s">
        <v>266</v>
      </c>
      <c r="G10" s="152"/>
      <c r="H10" t="s">
        <v>220</v>
      </c>
    </row>
    <row r="11" spans="1:12" x14ac:dyDescent="0.35">
      <c r="A11" s="98"/>
      <c r="B11" s="98" t="s">
        <v>301</v>
      </c>
      <c r="C11" s="98"/>
      <c r="D11" s="149"/>
      <c r="E11" s="329"/>
      <c r="F11" s="152" t="s">
        <v>265</v>
      </c>
      <c r="G11" s="152"/>
      <c r="H11" t="s">
        <v>213</v>
      </c>
    </row>
    <row r="12" spans="1:12" x14ac:dyDescent="0.35">
      <c r="A12" s="98"/>
      <c r="B12" s="98" t="s">
        <v>311</v>
      </c>
      <c r="C12" s="98"/>
      <c r="D12" s="149"/>
      <c r="E12" s="329"/>
      <c r="F12" s="152" t="s">
        <v>264</v>
      </c>
      <c r="G12" s="152"/>
      <c r="H12" t="s">
        <v>218</v>
      </c>
    </row>
    <row r="13" spans="1:12" x14ac:dyDescent="0.35">
      <c r="A13" s="98"/>
      <c r="B13" s="98"/>
      <c r="C13" s="98"/>
      <c r="D13" s="149"/>
      <c r="E13" s="329"/>
      <c r="F13" s="152" t="s">
        <v>263</v>
      </c>
      <c r="G13" s="152"/>
      <c r="H13" t="s">
        <v>236</v>
      </c>
    </row>
    <row r="14" spans="1:12" x14ac:dyDescent="0.35">
      <c r="A14" s="98"/>
      <c r="B14" s="98"/>
      <c r="C14" s="98"/>
      <c r="D14" s="149"/>
      <c r="E14" s="329"/>
      <c r="F14" s="152" t="s">
        <v>262</v>
      </c>
      <c r="G14" s="152"/>
      <c r="H14" t="s">
        <v>222</v>
      </c>
    </row>
    <row r="15" spans="1:12" x14ac:dyDescent="0.35">
      <c r="A15" s="98"/>
      <c r="B15" s="98"/>
      <c r="C15" s="98"/>
      <c r="D15" s="149"/>
      <c r="E15" s="329"/>
      <c r="F15" s="152" t="s">
        <v>261</v>
      </c>
      <c r="G15" s="152"/>
      <c r="H15" t="s">
        <v>221</v>
      </c>
    </row>
    <row r="16" spans="1:12" x14ac:dyDescent="0.35">
      <c r="A16" s="98"/>
      <c r="B16" s="98"/>
      <c r="C16" s="98"/>
      <c r="D16" s="149"/>
      <c r="E16" s="329"/>
      <c r="F16" s="152" t="s">
        <v>260</v>
      </c>
      <c r="G16" s="151"/>
      <c r="H16" t="s">
        <v>225</v>
      </c>
    </row>
    <row r="17" spans="1:8" x14ac:dyDescent="0.35">
      <c r="A17" s="98"/>
      <c r="B17" s="98"/>
      <c r="C17" s="98"/>
      <c r="D17" s="149"/>
      <c r="E17" s="329"/>
      <c r="F17" s="152" t="s">
        <v>259</v>
      </c>
      <c r="G17" s="152"/>
      <c r="H17" t="s">
        <v>226</v>
      </c>
    </row>
    <row r="18" spans="1:8" x14ac:dyDescent="0.35">
      <c r="A18" s="98"/>
      <c r="B18" s="98"/>
      <c r="C18" s="98"/>
      <c r="D18" s="149"/>
      <c r="E18" s="330"/>
      <c r="F18" s="152" t="s">
        <v>258</v>
      </c>
      <c r="G18" s="152"/>
      <c r="H18" t="s">
        <v>233</v>
      </c>
    </row>
    <row r="19" spans="1:8" x14ac:dyDescent="0.35">
      <c r="A19" s="98"/>
      <c r="B19" s="98"/>
      <c r="C19" s="98"/>
      <c r="D19" s="149"/>
      <c r="E19" s="329"/>
      <c r="F19" s="152" t="s">
        <v>257</v>
      </c>
      <c r="G19" s="152"/>
      <c r="H19" t="s">
        <v>237</v>
      </c>
    </row>
    <row r="20" spans="1:8" x14ac:dyDescent="0.35">
      <c r="A20" s="98"/>
      <c r="B20" s="98"/>
      <c r="C20" s="98"/>
      <c r="D20" s="149"/>
      <c r="E20" s="331" t="s">
        <v>206</v>
      </c>
      <c r="G20" s="152"/>
      <c r="H20" t="s">
        <v>223</v>
      </c>
    </row>
    <row r="21" spans="1:8" x14ac:dyDescent="0.35">
      <c r="A21" s="98"/>
      <c r="B21" s="98"/>
      <c r="C21" s="98"/>
      <c r="D21" s="149"/>
      <c r="E21" s="329"/>
      <c r="F21" s="152" t="s">
        <v>269</v>
      </c>
      <c r="G21" s="152"/>
      <c r="H21" t="s">
        <v>234</v>
      </c>
    </row>
    <row r="22" spans="1:8" x14ac:dyDescent="0.35">
      <c r="A22" s="98"/>
      <c r="B22" s="98"/>
      <c r="C22" s="98"/>
      <c r="D22" s="149"/>
      <c r="E22" s="329"/>
      <c r="F22" s="152" t="s">
        <v>270</v>
      </c>
      <c r="G22" s="151"/>
      <c r="H22" t="s">
        <v>230</v>
      </c>
    </row>
    <row r="23" spans="1:8" x14ac:dyDescent="0.35">
      <c r="A23" s="98"/>
      <c r="B23" s="98"/>
      <c r="C23" s="98"/>
      <c r="D23" s="98"/>
      <c r="E23" s="149"/>
      <c r="F23" s="152" t="s">
        <v>271</v>
      </c>
      <c r="G23" s="152"/>
      <c r="H23" t="s">
        <v>227</v>
      </c>
    </row>
    <row r="24" spans="1:8" x14ac:dyDescent="0.35">
      <c r="A24" s="98"/>
      <c r="B24" s="98"/>
      <c r="C24" s="98"/>
      <c r="D24" s="98"/>
      <c r="F24" s="152" t="s">
        <v>272</v>
      </c>
      <c r="G24" s="152"/>
      <c r="H24" t="s">
        <v>235</v>
      </c>
    </row>
    <row r="25" spans="1:8" x14ac:dyDescent="0.35">
      <c r="A25" s="98"/>
      <c r="B25" s="98"/>
      <c r="C25" s="98"/>
      <c r="D25" s="98"/>
      <c r="E25" s="98"/>
      <c r="F25" s="152" t="s">
        <v>273</v>
      </c>
      <c r="G25" s="152"/>
      <c r="H25" t="s">
        <v>284</v>
      </c>
    </row>
    <row r="26" spans="1:8" x14ac:dyDescent="0.35">
      <c r="A26" s="98"/>
      <c r="B26" s="98"/>
      <c r="C26" s="98"/>
      <c r="D26" s="98"/>
      <c r="E26" s="151" t="s">
        <v>288</v>
      </c>
      <c r="G26" s="152"/>
      <c r="H26" t="s">
        <v>217</v>
      </c>
    </row>
    <row r="27" spans="1:8" x14ac:dyDescent="0.35">
      <c r="A27" s="98"/>
      <c r="B27" s="98"/>
      <c r="C27" s="98"/>
      <c r="D27" s="98"/>
      <c r="E27" s="98"/>
      <c r="F27" s="152" t="s">
        <v>289</v>
      </c>
      <c r="G27" s="152"/>
      <c r="H27" t="s">
        <v>224</v>
      </c>
    </row>
    <row r="28" spans="1:8" x14ac:dyDescent="0.35">
      <c r="A28" s="98"/>
      <c r="B28" s="98"/>
      <c r="C28" s="98"/>
      <c r="D28" s="98"/>
      <c r="E28" s="98"/>
      <c r="F28" s="152" t="s">
        <v>290</v>
      </c>
      <c r="G28" s="152"/>
    </row>
    <row r="29" spans="1:8" x14ac:dyDescent="0.35">
      <c r="D29" s="98"/>
      <c r="E29" s="98"/>
      <c r="F29" s="152" t="s">
        <v>291</v>
      </c>
    </row>
    <row r="30" spans="1:8" x14ac:dyDescent="0.35">
      <c r="E30" s="98"/>
      <c r="F30" s="152" t="s">
        <v>292</v>
      </c>
    </row>
    <row r="31" spans="1:8" x14ac:dyDescent="0.35">
      <c r="F31" s="152"/>
    </row>
    <row r="36" spans="5:6" x14ac:dyDescent="0.35">
      <c r="E36" s="275" t="s">
        <v>276</v>
      </c>
    </row>
    <row r="37" spans="5:6" x14ac:dyDescent="0.35">
      <c r="E37" s="149"/>
      <c r="F37" s="152" t="s">
        <v>277</v>
      </c>
    </row>
    <row r="38" spans="5:6" x14ac:dyDescent="0.35">
      <c r="E38" s="149"/>
    </row>
  </sheetData>
  <sortState xmlns:xlrd2="http://schemas.microsoft.com/office/spreadsheetml/2017/richdata2" ref="H2:H27">
    <sortCondition ref="H2"/>
  </sortState>
  <mergeCells count="1">
    <mergeCell ref="E1:F1"/>
  </mergeCells>
  <pageMargins left="0.7" right="0.7" top="0.78740157499999996" bottom="0.78740157499999996"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B5E1D40-CC7D-4911-A4EA-B98C4606F46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11</vt:i4>
      </vt:variant>
    </vt:vector>
  </HeadingPairs>
  <TitlesOfParts>
    <vt:vector size="22" baseType="lpstr">
      <vt:lpstr>Gesamtübersicht je AZ</vt:lpstr>
      <vt:lpstr>Personalausgaben</vt:lpstr>
      <vt:lpstr>Personal (VKO) alt</vt:lpstr>
      <vt:lpstr>Personal direkte Ausgaben</vt:lpstr>
      <vt:lpstr>Unternehmerlohn</vt:lpstr>
      <vt:lpstr>direkte Ausgaben</vt:lpstr>
      <vt:lpstr>Meilensteine</vt:lpstr>
      <vt:lpstr>Grundlagen VKO neu</vt:lpstr>
      <vt:lpstr>Grundlagen VKO alt</vt:lpstr>
      <vt:lpstr>Grundlage UN-Lohn</vt:lpstr>
      <vt:lpstr>Auswahlmöglichkeiten</vt:lpstr>
      <vt:lpstr>Belegprüfung_erfolgt</vt:lpstr>
      <vt:lpstr>'direkte Ausgaben'!Druckbereich</vt:lpstr>
      <vt:lpstr>'Gesamtübersicht je AZ'!Druckbereich</vt:lpstr>
      <vt:lpstr>Meilensteine!Druckbereich</vt:lpstr>
      <vt:lpstr>'Personal (VKO) alt'!Druckbereich</vt:lpstr>
      <vt:lpstr>'Personal direkte Ausgaben'!Druckbereich</vt:lpstr>
      <vt:lpstr>Personalausgaben!Druckbereich</vt:lpstr>
      <vt:lpstr>Unternehmerlohn!Druckbereich</vt:lpstr>
      <vt:lpstr>risikobasierte_Kriterien</vt:lpstr>
      <vt:lpstr>Vergabetiefenprüfung</vt:lpstr>
      <vt:lpstr>zahlenbasierte_Kriterien</vt:lpstr>
    </vt:vector>
  </TitlesOfParts>
  <Company>Investitionsbank Sachsen-Anhalt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Przewdzieng, Sandra</dc:creator>
  <cp:lastModifiedBy>Herda, Marius</cp:lastModifiedBy>
  <cp:lastPrinted>2026-04-27T12:30:54Z</cp:lastPrinted>
  <dcterms:created xsi:type="dcterms:W3CDTF">2024-10-21T08:32:58Z</dcterms:created>
  <dcterms:modified xsi:type="dcterms:W3CDTF">2026-09-22T05:21:47Z</dcterms:modified>
</cp:coreProperties>
</file>