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269225\6. Förderprogrammbearbeitung\EU-Programme\Regio Aktiv\Förderbereiche L &amp; M\"/>
    </mc:Choice>
  </mc:AlternateContent>
  <xr:revisionPtr revIDLastSave="0" documentId="13_ncr:1_{27ABAF57-6285-482C-9C38-2EB5565FBFBB}" xr6:coauthVersionLast="47" xr6:coauthVersionMax="47" xr10:uidLastSave="{00000000-0000-0000-0000-000000000000}"/>
  <workbookProtection workbookAlgorithmName="SHA-512" workbookHashValue="DPNTh4qhZ6ZefkG5SLCwLKttxzA18Sm9GPRBxKcUIVKUXpAGoatuy60hLe4NpUACrdHrlI1U0qMQ6hkem7TbzA==" workbookSaltValue="ROj06EBbCovI5fQlUcm62A==" workbookSpinCount="100000" lockStructure="1"/>
  <bookViews>
    <workbookView xWindow="-50" yWindow="-50" windowWidth="22660" windowHeight="14540" tabRatio="803" xr2:uid="{00000000-000D-0000-FFFF-FFFF00000000}"/>
  </bookViews>
  <sheets>
    <sheet name="Gesamtübersicht je AZ" sheetId="2" r:id="rId1"/>
    <sheet name="Gesamtübersicht je Vorhaben" sheetId="15" state="hidden" r:id="rId2"/>
    <sheet name="Personal (VKO) neu " sheetId="5" state="hidden" r:id="rId3"/>
    <sheet name="Personal (VKO) alt" sheetId="10" state="hidden" r:id="rId4"/>
    <sheet name="Ausgaben für Projektpersonal" sheetId="14" r:id="rId5"/>
    <sheet name="Unternehmerlohn" sheetId="12" state="hidden" r:id="rId6"/>
    <sheet name="Direkte Ausgaben" sheetId="4" r:id="rId7"/>
    <sheet name="Meilensteine" sheetId="8" state="hidden" r:id="rId8"/>
    <sheet name="Grundlagen VKO neu" sheetId="6" state="hidden" r:id="rId9"/>
    <sheet name="Grundlagen VKO alt" sheetId="9" state="hidden" r:id="rId10"/>
    <sheet name="Grundlage UN-Lohn" sheetId="13" state="hidden" r:id="rId11"/>
    <sheet name="Auswahlmöglichkeiten" sheetId="7" state="hidden" r:id="rId12"/>
  </sheets>
  <definedNames>
    <definedName name="_xlnm._FilterDatabase" localSheetId="4" hidden="1">'Ausgaben für Projektpersonal'!$A$10:$A$18</definedName>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206735</definedName>
    <definedName name="_IDVTrackerID155_" hidden="1">320975</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23</definedName>
    <definedName name="_xlnm.Print_Area" localSheetId="4">'Ausgaben für Projektpersonal'!$B$1:$L$406</definedName>
    <definedName name="_xlnm.Print_Area" localSheetId="6">'Direkte Ausgaben'!$B$1:$O$374</definedName>
    <definedName name="_xlnm.Print_Area" localSheetId="0">'Gesamtübersicht je AZ'!$A$1:$E$37</definedName>
    <definedName name="_xlnm.Print_Area" localSheetId="1">'Gesamtübersicht je Vorhaben'!$A$1:$E$34</definedName>
    <definedName name="_xlnm.Print_Area" localSheetId="7">Meilensteine!$B$1:$F$25</definedName>
    <definedName name="_xlnm.Print_Area" localSheetId="3">'Personal (VKO) alt'!$B$1:$O$30</definedName>
    <definedName name="_xlnm.Print_Area" localSheetId="2">'Personal (VKO) neu '!$B$1:$O$30</definedName>
    <definedName name="_xlnm.Print_Area" localSheetId="5">Unternehmerlohn!$B$1:$V$35</definedName>
    <definedName name="risikobasierte_Kriterien">Auswahlmöglichkeiten!$F$5:$F$21</definedName>
    <definedName name="Tiefenprüfung">Auswahlmöglichkeiten!$F$3</definedName>
    <definedName name="zahlenbasierte_Kriterien">Auswahlmöglichkeiten!$F$23:$F$28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3" i="14" l="1"/>
  <c r="B14" i="14" l="1"/>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72" i="14"/>
  <c r="K73" i="14"/>
  <c r="K74" i="14"/>
  <c r="K75" i="14"/>
  <c r="K76" i="14"/>
  <c r="K77" i="14"/>
  <c r="K78" i="14"/>
  <c r="K79" i="14"/>
  <c r="K80" i="14"/>
  <c r="K81" i="14"/>
  <c r="K82" i="14"/>
  <c r="K83" i="14"/>
  <c r="K84" i="14"/>
  <c r="K85" i="14"/>
  <c r="K86" i="14"/>
  <c r="K87" i="14"/>
  <c r="K88" i="14"/>
  <c r="K89" i="14"/>
  <c r="K90" i="14"/>
  <c r="K91" i="14"/>
  <c r="K92" i="14"/>
  <c r="K93" i="14"/>
  <c r="K94" i="14"/>
  <c r="K95" i="14"/>
  <c r="K96" i="14"/>
  <c r="K97" i="14"/>
  <c r="K98" i="14"/>
  <c r="K99" i="14"/>
  <c r="K100" i="14"/>
  <c r="K101" i="14"/>
  <c r="K102" i="14"/>
  <c r="K103" i="14"/>
  <c r="K104" i="14"/>
  <c r="K105" i="14"/>
  <c r="K106" i="14"/>
  <c r="K107" i="14"/>
  <c r="K108" i="14"/>
  <c r="K109" i="14"/>
  <c r="K110" i="14"/>
  <c r="K111" i="14"/>
  <c r="K112" i="14"/>
  <c r="K113" i="14"/>
  <c r="K114" i="14"/>
  <c r="K115" i="14"/>
  <c r="K116" i="14"/>
  <c r="K117" i="14"/>
  <c r="K118" i="14"/>
  <c r="K119" i="14"/>
  <c r="K120" i="14"/>
  <c r="K121" i="14"/>
  <c r="K122" i="14"/>
  <c r="K123" i="14"/>
  <c r="K124" i="14"/>
  <c r="K125" i="14"/>
  <c r="K126" i="14"/>
  <c r="K127" i="14"/>
  <c r="K128" i="14"/>
  <c r="K129" i="14"/>
  <c r="K130" i="14"/>
  <c r="K131" i="14"/>
  <c r="K132" i="14"/>
  <c r="K133" i="14"/>
  <c r="K134" i="14"/>
  <c r="K135" i="14"/>
  <c r="K136" i="14"/>
  <c r="K137" i="14"/>
  <c r="K138" i="14"/>
  <c r="K139" i="14"/>
  <c r="K140" i="14"/>
  <c r="K141" i="14"/>
  <c r="K142" i="14"/>
  <c r="K143" i="14"/>
  <c r="K144" i="14"/>
  <c r="K145" i="14"/>
  <c r="K146" i="14"/>
  <c r="K147" i="14"/>
  <c r="K148" i="14"/>
  <c r="K149" i="14"/>
  <c r="K150" i="14"/>
  <c r="K151" i="14"/>
  <c r="K152" i="14"/>
  <c r="K153" i="14"/>
  <c r="K154" i="14"/>
  <c r="K155" i="14"/>
  <c r="K156" i="14"/>
  <c r="K157" i="14"/>
  <c r="K158" i="14"/>
  <c r="K159" i="14"/>
  <c r="K160" i="14"/>
  <c r="K161" i="14"/>
  <c r="K162" i="14"/>
  <c r="K163" i="14"/>
  <c r="K164" i="14"/>
  <c r="K165" i="14"/>
  <c r="K166" i="14"/>
  <c r="K167" i="14"/>
  <c r="K168" i="14"/>
  <c r="K169" i="14"/>
  <c r="K170" i="14"/>
  <c r="K171" i="14"/>
  <c r="K172" i="14"/>
  <c r="K173" i="14"/>
  <c r="K174" i="14"/>
  <c r="K175" i="14"/>
  <c r="K176" i="14"/>
  <c r="K177" i="14"/>
  <c r="K178" i="14"/>
  <c r="K179" i="14"/>
  <c r="K180" i="14"/>
  <c r="K181" i="14"/>
  <c r="K182" i="14"/>
  <c r="K183" i="14"/>
  <c r="K184" i="14"/>
  <c r="K185" i="14"/>
  <c r="K186" i="14"/>
  <c r="K187" i="14"/>
  <c r="K188" i="14"/>
  <c r="K189" i="14"/>
  <c r="K190" i="14"/>
  <c r="K191" i="14"/>
  <c r="K192" i="14"/>
  <c r="K193" i="14"/>
  <c r="K194" i="14"/>
  <c r="K195" i="14"/>
  <c r="K196" i="14"/>
  <c r="K197" i="14"/>
  <c r="K198" i="14"/>
  <c r="K199" i="14"/>
  <c r="K200" i="14"/>
  <c r="K201" i="14"/>
  <c r="K202" i="1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K13" i="14"/>
  <c r="B203" i="14"/>
  <c r="B349" i="14" l="1"/>
  <c r="B350" i="14"/>
  <c r="B351" i="14"/>
  <c r="B352" i="14"/>
  <c r="B353" i="14"/>
  <c r="B354" i="14"/>
  <c r="B355" i="14"/>
  <c r="B356" i="14"/>
  <c r="B357" i="14"/>
  <c r="B358" i="14"/>
  <c r="B359" i="14"/>
  <c r="B360" i="14"/>
  <c r="B361" i="14"/>
  <c r="B362" i="14"/>
  <c r="B363" i="14"/>
  <c r="B364" i="14"/>
  <c r="B365" i="14"/>
  <c r="B366" i="14"/>
  <c r="B367" i="14"/>
  <c r="B368" i="14"/>
  <c r="B369" i="14"/>
  <c r="B370" i="14"/>
  <c r="B371" i="14"/>
  <c r="B372" i="14"/>
  <c r="B373" i="14"/>
  <c r="B374" i="14"/>
  <c r="K349" i="14"/>
  <c r="K350" i="14"/>
  <c r="K351" i="14"/>
  <c r="K352" i="14"/>
  <c r="K353" i="14"/>
  <c r="K354" i="14"/>
  <c r="K355" i="14"/>
  <c r="K356" i="14"/>
  <c r="K357" i="14"/>
  <c r="K358" i="14"/>
  <c r="K359" i="14"/>
  <c r="K360" i="14"/>
  <c r="K361" i="14"/>
  <c r="K362" i="14"/>
  <c r="K363" i="14"/>
  <c r="K364" i="14"/>
  <c r="K365" i="14"/>
  <c r="K366" i="14"/>
  <c r="K367" i="14"/>
  <c r="K368" i="14"/>
  <c r="K369" i="14"/>
  <c r="K370" i="14"/>
  <c r="K371" i="14"/>
  <c r="K372" i="14"/>
  <c r="K373" i="14"/>
  <c r="K374"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K204" i="14"/>
  <c r="K205" i="14"/>
  <c r="K206" i="14"/>
  <c r="K207" i="14"/>
  <c r="K208" i="14"/>
  <c r="K209" i="14"/>
  <c r="K210" i="14"/>
  <c r="K211" i="14"/>
  <c r="K212" i="14"/>
  <c r="K213" i="14"/>
  <c r="K214" i="14"/>
  <c r="K215" i="14"/>
  <c r="K216" i="14"/>
  <c r="K217" i="14"/>
  <c r="K218" i="14"/>
  <c r="K219" i="14"/>
  <c r="K220" i="14"/>
  <c r="K221" i="14"/>
  <c r="K222" i="14"/>
  <c r="K223" i="14"/>
  <c r="K224" i="14"/>
  <c r="K225" i="14"/>
  <c r="K226" i="14"/>
  <c r="K227" i="14"/>
  <c r="K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K203" i="14"/>
  <c r="K229" i="14"/>
  <c r="K230" i="14"/>
  <c r="K231" i="14"/>
  <c r="K232" i="14"/>
  <c r="K233" i="14"/>
  <c r="K234" i="14"/>
  <c r="K235" i="14"/>
  <c r="K236" i="14"/>
  <c r="K237" i="14"/>
  <c r="K238" i="14"/>
  <c r="K239" i="14"/>
  <c r="K240" i="14"/>
  <c r="K241" i="14"/>
  <c r="K242" i="14"/>
  <c r="K243" i="14"/>
  <c r="K244" i="14"/>
  <c r="K245" i="14"/>
  <c r="K246" i="14"/>
  <c r="K247" i="14"/>
  <c r="K248" i="14"/>
  <c r="K249" i="14"/>
  <c r="K250" i="14"/>
  <c r="K251" i="14"/>
  <c r="K252" i="14"/>
  <c r="K253" i="14"/>
  <c r="K254" i="14"/>
  <c r="K255" i="14"/>
  <c r="K256" i="14"/>
  <c r="K257" i="14"/>
  <c r="K258" i="14"/>
  <c r="K259" i="14"/>
  <c r="K260" i="14"/>
  <c r="K261" i="14"/>
  <c r="K262" i="14"/>
  <c r="K263" i="14"/>
  <c r="K264" i="14"/>
  <c r="K265" i="14"/>
  <c r="K266" i="14"/>
  <c r="K267" i="14"/>
  <c r="K268" i="14"/>
  <c r="K269" i="14"/>
  <c r="K270" i="14"/>
  <c r="K271" i="14"/>
  <c r="K272" i="14"/>
  <c r="K273" i="14"/>
  <c r="K274" i="14"/>
  <c r="K275" i="14"/>
  <c r="K276" i="14"/>
  <c r="K277" i="14"/>
  <c r="K278" i="14"/>
  <c r="K279" i="14"/>
  <c r="K280" i="14"/>
  <c r="K281" i="14"/>
  <c r="K282" i="14"/>
  <c r="K283" i="14"/>
  <c r="K284" i="14"/>
  <c r="K285" i="14"/>
  <c r="K286" i="14"/>
  <c r="K287" i="14"/>
  <c r="K288" i="14"/>
  <c r="K289" i="14"/>
  <c r="K290" i="14"/>
  <c r="K291" i="14"/>
  <c r="K292" i="14"/>
  <c r="K293" i="14"/>
  <c r="K294" i="14"/>
  <c r="K295" i="14"/>
  <c r="K296" i="14"/>
  <c r="K297" i="14"/>
  <c r="K298" i="14"/>
  <c r="K299" i="14"/>
  <c r="K300" i="14"/>
  <c r="K301" i="1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B14"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94" i="4"/>
  <c r="B195" i="4"/>
  <c r="B196" i="4"/>
  <c r="B197" i="4"/>
  <c r="B285" i="4"/>
  <c r="B286" i="4"/>
  <c r="B287" i="4"/>
  <c r="B288" i="4"/>
  <c r="B289" i="4"/>
  <c r="B290" i="4"/>
  <c r="B291" i="4"/>
  <c r="B292" i="4"/>
  <c r="B293" i="4"/>
  <c r="B294" i="4"/>
  <c r="B295" i="4"/>
  <c r="B296" i="4"/>
  <c r="N14"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94" i="4"/>
  <c r="N195" i="4"/>
  <c r="N196" i="4"/>
  <c r="N197" i="4"/>
  <c r="N285" i="4"/>
  <c r="N286" i="4"/>
  <c r="N287" i="4"/>
  <c r="N288" i="4"/>
  <c r="N289" i="4"/>
  <c r="N290" i="4"/>
  <c r="N291" i="4"/>
  <c r="N292" i="4"/>
  <c r="N293" i="4"/>
  <c r="N294" i="4"/>
  <c r="N295" i="4"/>
  <c r="N296" i="4"/>
  <c r="B320" i="4"/>
  <c r="N320" i="4"/>
  <c r="B311" i="4"/>
  <c r="N311" i="4"/>
  <c r="G7" i="4"/>
  <c r="B25" i="2" l="1"/>
  <c r="B368" i="4" l="1"/>
  <c r="N368" i="4"/>
  <c r="B297" i="4" l="1"/>
  <c r="B298" i="4"/>
  <c r="B299" i="4"/>
  <c r="B300" i="4"/>
  <c r="B301" i="4"/>
  <c r="B302" i="4"/>
  <c r="B303" i="4"/>
  <c r="B304" i="4"/>
  <c r="B305" i="4"/>
  <c r="B306" i="4"/>
  <c r="B307" i="4"/>
  <c r="B308" i="4"/>
  <c r="B309" i="4"/>
  <c r="B310" i="4"/>
  <c r="B312" i="4"/>
  <c r="B313" i="4"/>
  <c r="B314" i="4"/>
  <c r="B315" i="4"/>
  <c r="B316" i="4"/>
  <c r="B317" i="4"/>
  <c r="B318" i="4"/>
  <c r="B319"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N297" i="4"/>
  <c r="N298" i="4"/>
  <c r="N299" i="4"/>
  <c r="N300" i="4"/>
  <c r="N301" i="4"/>
  <c r="N302" i="4"/>
  <c r="N303" i="4"/>
  <c r="N304" i="4"/>
  <c r="N305" i="4"/>
  <c r="N306" i="4"/>
  <c r="N307" i="4"/>
  <c r="N308" i="4"/>
  <c r="N309" i="4"/>
  <c r="N310" i="4"/>
  <c r="N312" i="4"/>
  <c r="N313" i="4"/>
  <c r="N314" i="4"/>
  <c r="N315" i="4"/>
  <c r="N316" i="4"/>
  <c r="N317" i="4"/>
  <c r="N318" i="4"/>
  <c r="N319" i="4"/>
  <c r="N321" i="4"/>
  <c r="N322" i="4"/>
  <c r="N323" i="4"/>
  <c r="N324" i="4"/>
  <c r="N325" i="4"/>
  <c r="N326" i="4"/>
  <c r="N327" i="4"/>
  <c r="N328" i="4"/>
  <c r="N329" i="4"/>
  <c r="N330" i="4"/>
  <c r="N331" i="4"/>
  <c r="N332" i="4"/>
  <c r="N333" i="4"/>
  <c r="N334" i="4"/>
  <c r="N335" i="4"/>
  <c r="N336" i="4"/>
  <c r="N337" i="4"/>
  <c r="N338" i="4"/>
  <c r="N339" i="4"/>
  <c r="N340" i="4"/>
  <c r="N341" i="4"/>
  <c r="N342" i="4"/>
  <c r="N343" i="4"/>
  <c r="N344" i="4"/>
  <c r="N345" i="4"/>
  <c r="N346" i="4"/>
  <c r="N347" i="4"/>
  <c r="N348" i="4"/>
  <c r="N349" i="4"/>
  <c r="N350" i="4"/>
  <c r="N351" i="4"/>
  <c r="N352" i="4"/>
  <c r="N353" i="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75" i="14"/>
  <c r="B376" i="14"/>
  <c r="B377" i="14"/>
  <c r="B378" i="14"/>
  <c r="B379" i="14"/>
  <c r="B380" i="14"/>
  <c r="B381" i="14"/>
  <c r="K303" i="14"/>
  <c r="K304" i="14"/>
  <c r="K305" i="14"/>
  <c r="K306" i="14"/>
  <c r="K307" i="14"/>
  <c r="K308" i="14"/>
  <c r="K309" i="14"/>
  <c r="K310" i="14"/>
  <c r="K311" i="14"/>
  <c r="K312" i="14"/>
  <c r="K313" i="14"/>
  <c r="K314" i="14"/>
  <c r="K315" i="14"/>
  <c r="K316" i="14"/>
  <c r="K317" i="14"/>
  <c r="K318" i="14"/>
  <c r="K319" i="14"/>
  <c r="K320" i="14"/>
  <c r="K321" i="14"/>
  <c r="K322" i="14"/>
  <c r="K323" i="14"/>
  <c r="K324" i="14"/>
  <c r="K325" i="14"/>
  <c r="K326" i="14"/>
  <c r="K327" i="14"/>
  <c r="K328" i="14"/>
  <c r="K329" i="14"/>
  <c r="K330" i="14"/>
  <c r="K331" i="14"/>
  <c r="K332" i="14"/>
  <c r="K333" i="14"/>
  <c r="K334" i="14"/>
  <c r="K335" i="14"/>
  <c r="K336" i="14"/>
  <c r="K337" i="14"/>
  <c r="K338" i="14"/>
  <c r="K339" i="14"/>
  <c r="K340" i="14"/>
  <c r="K341" i="14"/>
  <c r="K342" i="14"/>
  <c r="K343" i="14"/>
  <c r="K344" i="14"/>
  <c r="K345" i="14"/>
  <c r="K346" i="14"/>
  <c r="K347" i="14"/>
  <c r="K348" i="14"/>
  <c r="K375" i="14"/>
  <c r="K376" i="14"/>
  <c r="K377" i="14"/>
  <c r="K378" i="14"/>
  <c r="K379" i="14"/>
  <c r="K380" i="14"/>
  <c r="K381" i="14"/>
  <c r="F28" i="13" l="1"/>
  <c r="E28" i="13"/>
  <c r="D28" i="13"/>
  <c r="C28" i="13"/>
  <c r="B28" i="13"/>
  <c r="B30" i="12" l="1"/>
  <c r="B29" i="12"/>
  <c r="B28" i="12"/>
  <c r="B27" i="12"/>
  <c r="B26" i="12"/>
  <c r="B25" i="12"/>
  <c r="B24" i="12"/>
  <c r="B23" i="12"/>
  <c r="B22" i="12"/>
  <c r="B21" i="12"/>
  <c r="B19" i="12"/>
  <c r="B20" i="12"/>
  <c r="B18" i="12"/>
  <c r="B17" i="12"/>
  <c r="B16" i="12"/>
  <c r="B15" i="12"/>
  <c r="B14" i="12"/>
  <c r="B395" i="14"/>
  <c r="C29" i="2" l="1"/>
  <c r="C28" i="2"/>
  <c r="C27" i="2"/>
  <c r="D20" i="15" l="1"/>
  <c r="D21" i="15"/>
  <c r="D22" i="15"/>
  <c r="D23" i="15"/>
  <c r="D25" i="15"/>
  <c r="D26" i="15"/>
  <c r="D27" i="15"/>
  <c r="D28" i="15"/>
  <c r="D29" i="15"/>
  <c r="C30" i="2"/>
  <c r="D24" i="15" l="1"/>
  <c r="D30" i="15"/>
  <c r="B3" i="14" l="1"/>
  <c r="B3" i="12"/>
  <c r="B3" i="10"/>
  <c r="B3" i="5"/>
  <c r="B3" i="8"/>
  <c r="B3" i="4"/>
  <c r="B12" i="5"/>
  <c r="B13" i="5"/>
  <c r="B14" i="5"/>
  <c r="B15" i="5"/>
  <c r="B16" i="5"/>
  <c r="B17" i="5"/>
  <c r="B18" i="5"/>
  <c r="B19" i="5"/>
  <c r="B20" i="5"/>
  <c r="B21" i="5"/>
  <c r="B22" i="5"/>
  <c r="B23" i="5"/>
  <c r="B24" i="5"/>
  <c r="B25" i="5"/>
  <c r="B26" i="5"/>
  <c r="B27" i="5"/>
  <c r="B28" i="5"/>
  <c r="B29" i="5"/>
  <c r="F8" i="5" l="1"/>
  <c r="F7" i="5"/>
  <c r="F6" i="5"/>
  <c r="F7" i="12"/>
  <c r="F6" i="12"/>
  <c r="F5" i="12"/>
  <c r="G6" i="4"/>
  <c r="B24" i="15" l="1"/>
  <c r="F8" i="10" l="1"/>
  <c r="F7" i="10"/>
  <c r="F6" i="10"/>
  <c r="S14" i="12"/>
  <c r="S15" i="12"/>
  <c r="S16" i="12"/>
  <c r="S17" i="12"/>
  <c r="S18" i="12"/>
  <c r="S19" i="12"/>
  <c r="S20" i="12"/>
  <c r="S21" i="12"/>
  <c r="S22" i="12"/>
  <c r="S23" i="12"/>
  <c r="S24" i="12"/>
  <c r="S25" i="12"/>
  <c r="S26" i="12"/>
  <c r="S27" i="12"/>
  <c r="S28" i="12"/>
  <c r="S29" i="12"/>
  <c r="S30" i="12"/>
  <c r="R14" i="12"/>
  <c r="R15" i="12"/>
  <c r="R16" i="12"/>
  <c r="R17" i="12"/>
  <c r="R18" i="12"/>
  <c r="R19" i="12"/>
  <c r="R20" i="12"/>
  <c r="R21" i="12"/>
  <c r="R22" i="12"/>
  <c r="R23" i="12"/>
  <c r="R24" i="12"/>
  <c r="R25" i="12"/>
  <c r="R26" i="12"/>
  <c r="R27" i="12"/>
  <c r="R28" i="12"/>
  <c r="R29" i="12"/>
  <c r="R30" i="12"/>
  <c r="Q14" i="12"/>
  <c r="Q15" i="12"/>
  <c r="Q16" i="12"/>
  <c r="Q17" i="12"/>
  <c r="Q18" i="12"/>
  <c r="Q19" i="12"/>
  <c r="Q20" i="12"/>
  <c r="Q21" i="12"/>
  <c r="Q22" i="12"/>
  <c r="Q23" i="12"/>
  <c r="Q24" i="12"/>
  <c r="Q25" i="12"/>
  <c r="Q26" i="12"/>
  <c r="Q27" i="12"/>
  <c r="Q28" i="12"/>
  <c r="Q29" i="12"/>
  <c r="Q30" i="12"/>
  <c r="P14" i="12"/>
  <c r="P15" i="12"/>
  <c r="P16" i="12"/>
  <c r="P17" i="12"/>
  <c r="P18" i="12"/>
  <c r="P19" i="12"/>
  <c r="P20" i="12"/>
  <c r="P21" i="12"/>
  <c r="P22" i="12"/>
  <c r="P23" i="12"/>
  <c r="P24" i="12"/>
  <c r="P25" i="12"/>
  <c r="P26" i="12"/>
  <c r="P27" i="12"/>
  <c r="P28" i="12"/>
  <c r="P29" i="12"/>
  <c r="P30" i="12"/>
  <c r="D9" i="8"/>
  <c r="D8" i="8"/>
  <c r="D7" i="8"/>
  <c r="G8" i="4"/>
  <c r="E8" i="14"/>
  <c r="E7" i="14"/>
  <c r="E6" i="14"/>
  <c r="B31" i="15" l="1"/>
  <c r="D31" i="15" s="1"/>
  <c r="D34" i="15" s="1"/>
  <c r="B30" i="15"/>
  <c r="G19" i="15" s="1"/>
  <c r="C27" i="15"/>
  <c r="C22" i="15"/>
  <c r="K14" i="12" l="1"/>
  <c r="K15" i="12"/>
  <c r="K16" i="12"/>
  <c r="K17" i="12"/>
  <c r="K18" i="12"/>
  <c r="K19" i="12"/>
  <c r="K20" i="12"/>
  <c r="K21" i="12"/>
  <c r="K22" i="12"/>
  <c r="K23" i="12"/>
  <c r="K24" i="12"/>
  <c r="K25" i="12"/>
  <c r="K26" i="12"/>
  <c r="K27" i="12"/>
  <c r="K28" i="12"/>
  <c r="K29" i="12"/>
  <c r="K30" i="12"/>
  <c r="T30" i="12" s="1"/>
  <c r="I403" i="14"/>
  <c r="K402" i="14"/>
  <c r="B402" i="14"/>
  <c r="K401" i="14"/>
  <c r="B401" i="14"/>
  <c r="K400" i="14"/>
  <c r="B400" i="14"/>
  <c r="K399" i="14"/>
  <c r="B399" i="14"/>
  <c r="K398" i="14"/>
  <c r="B398" i="14"/>
  <c r="K397" i="14"/>
  <c r="B397" i="14"/>
  <c r="K396" i="14"/>
  <c r="B396" i="14"/>
  <c r="K395" i="14"/>
  <c r="K394" i="14"/>
  <c r="B394" i="14"/>
  <c r="K393" i="14"/>
  <c r="B393" i="14"/>
  <c r="K392" i="14"/>
  <c r="B392" i="14"/>
  <c r="K391" i="14"/>
  <c r="B391" i="14"/>
  <c r="K390" i="14"/>
  <c r="B390" i="14"/>
  <c r="K389" i="14"/>
  <c r="B389" i="14"/>
  <c r="K388" i="14"/>
  <c r="B388" i="14"/>
  <c r="K387" i="14"/>
  <c r="B387" i="14"/>
  <c r="K386" i="14"/>
  <c r="B386" i="14"/>
  <c r="K385" i="14"/>
  <c r="B385" i="14"/>
  <c r="K384" i="14"/>
  <c r="B384" i="14"/>
  <c r="K383" i="14"/>
  <c r="B383" i="14"/>
  <c r="K382" i="14"/>
  <c r="B382" i="14"/>
  <c r="K302" i="14"/>
  <c r="B302" i="14"/>
  <c r="U30" i="12"/>
  <c r="U29" i="12"/>
  <c r="U28" i="12"/>
  <c r="U27" i="12"/>
  <c r="U26" i="12"/>
  <c r="U25" i="12"/>
  <c r="U24" i="12"/>
  <c r="U23" i="12"/>
  <c r="U22" i="12"/>
  <c r="U21" i="12"/>
  <c r="U20" i="12"/>
  <c r="U19" i="12"/>
  <c r="U18" i="12"/>
  <c r="U17" i="12"/>
  <c r="U16" i="12"/>
  <c r="U15" i="12"/>
  <c r="L29" i="10"/>
  <c r="L28" i="10"/>
  <c r="L27" i="10"/>
  <c r="L26" i="10"/>
  <c r="L25" i="10"/>
  <c r="L24" i="10"/>
  <c r="L23" i="10"/>
  <c r="L22" i="10"/>
  <c r="L21" i="10"/>
  <c r="L20" i="10"/>
  <c r="L19" i="10"/>
  <c r="L18" i="10"/>
  <c r="L17" i="10"/>
  <c r="L16" i="10"/>
  <c r="L15" i="10"/>
  <c r="L14" i="10"/>
  <c r="L13" i="10"/>
  <c r="L12" i="10"/>
  <c r="L12" i="5"/>
  <c r="L13" i="5"/>
  <c r="L14" i="5"/>
  <c r="L15" i="5"/>
  <c r="L16" i="5"/>
  <c r="L17" i="5"/>
  <c r="L18" i="5"/>
  <c r="L19" i="5"/>
  <c r="L20" i="5"/>
  <c r="L21" i="5"/>
  <c r="L22" i="5"/>
  <c r="L23" i="5"/>
  <c r="L24" i="5"/>
  <c r="L25" i="5"/>
  <c r="L26" i="5"/>
  <c r="L27" i="5"/>
  <c r="L28" i="5"/>
  <c r="L29" i="5"/>
  <c r="K403" i="14" l="1"/>
  <c r="C22" i="2"/>
  <c r="T18" i="12"/>
  <c r="T28" i="12"/>
  <c r="T24" i="12"/>
  <c r="T15" i="12"/>
  <c r="T21" i="12"/>
  <c r="T23" i="12"/>
  <c r="T17" i="12"/>
  <c r="T19" i="12"/>
  <c r="T26" i="12"/>
  <c r="T29" i="12"/>
  <c r="T27" i="12"/>
  <c r="T20" i="12"/>
  <c r="T22" i="12"/>
  <c r="T16" i="12"/>
  <c r="T25" i="12"/>
  <c r="T14" i="12"/>
  <c r="U14" i="12" s="1"/>
  <c r="M29" i="10"/>
  <c r="N29" i="10" s="1"/>
  <c r="B29" i="10"/>
  <c r="M28" i="10"/>
  <c r="N28" i="10" s="1"/>
  <c r="B28" i="10"/>
  <c r="M27" i="10"/>
  <c r="N27" i="10" s="1"/>
  <c r="B27" i="10"/>
  <c r="M26" i="10"/>
  <c r="N26" i="10" s="1"/>
  <c r="B26" i="10"/>
  <c r="M25" i="10"/>
  <c r="N25" i="10" s="1"/>
  <c r="B25" i="10"/>
  <c r="M24" i="10"/>
  <c r="N24" i="10" s="1"/>
  <c r="B24" i="10"/>
  <c r="M23" i="10"/>
  <c r="N23" i="10" s="1"/>
  <c r="B23" i="10"/>
  <c r="M22" i="10"/>
  <c r="N22" i="10" s="1"/>
  <c r="B22" i="10"/>
  <c r="M21" i="10"/>
  <c r="N21" i="10" s="1"/>
  <c r="B21" i="10"/>
  <c r="M20" i="10"/>
  <c r="N20" i="10" s="1"/>
  <c r="B20" i="10"/>
  <c r="M19" i="10"/>
  <c r="N19" i="10" s="1"/>
  <c r="B19" i="10"/>
  <c r="M18" i="10"/>
  <c r="N18" i="10" s="1"/>
  <c r="B18" i="10"/>
  <c r="M17" i="10"/>
  <c r="N17" i="10" s="1"/>
  <c r="B17" i="10"/>
  <c r="M16" i="10"/>
  <c r="N16" i="10" s="1"/>
  <c r="B16" i="10"/>
  <c r="M15" i="10"/>
  <c r="N15" i="10" s="1"/>
  <c r="B15" i="10"/>
  <c r="M14" i="10"/>
  <c r="N14" i="10" s="1"/>
  <c r="B14" i="10"/>
  <c r="M13" i="10"/>
  <c r="N13" i="10" s="1"/>
  <c r="B13" i="10"/>
  <c r="M12" i="10"/>
  <c r="N12" i="10" s="1"/>
  <c r="C21" i="2" s="1"/>
  <c r="B12" i="10"/>
  <c r="U31" i="12" l="1"/>
  <c r="C24" i="2"/>
  <c r="C23" i="15"/>
  <c r="N30" i="10"/>
  <c r="C21" i="15" s="1"/>
  <c r="M30" i="10"/>
  <c r="B25" i="8" l="1"/>
  <c r="B24" i="8"/>
  <c r="B23" i="8"/>
  <c r="B22" i="8"/>
  <c r="B21" i="8"/>
  <c r="B20" i="8"/>
  <c r="B19" i="8"/>
  <c r="B18" i="8"/>
  <c r="B17" i="8"/>
  <c r="B16" i="8"/>
  <c r="B15" i="8"/>
  <c r="B14" i="8"/>
  <c r="B13" i="8"/>
  <c r="M29" i="5" l="1"/>
  <c r="N29" i="5" s="1"/>
  <c r="M28" i="5"/>
  <c r="N28" i="5" s="1"/>
  <c r="M27" i="5"/>
  <c r="N27" i="5" s="1"/>
  <c r="M26" i="5"/>
  <c r="N26" i="5" s="1"/>
  <c r="M25" i="5"/>
  <c r="N25" i="5" s="1"/>
  <c r="M24" i="5"/>
  <c r="N24" i="5" s="1"/>
  <c r="M23" i="5"/>
  <c r="N23" i="5" s="1"/>
  <c r="M22" i="5"/>
  <c r="N22" i="5" s="1"/>
  <c r="M21" i="5"/>
  <c r="N21" i="5" s="1"/>
  <c r="M20" i="5"/>
  <c r="N20" i="5" s="1"/>
  <c r="M19" i="5"/>
  <c r="N19" i="5" s="1"/>
  <c r="M18" i="5"/>
  <c r="N18" i="5" s="1"/>
  <c r="M17" i="5"/>
  <c r="N17" i="5" s="1"/>
  <c r="M16" i="5"/>
  <c r="N16" i="5" s="1"/>
  <c r="M15" i="5"/>
  <c r="N15" i="5" s="1"/>
  <c r="M14" i="5"/>
  <c r="N14" i="5" s="1"/>
  <c r="M13" i="5"/>
  <c r="N13" i="5" s="1"/>
  <c r="M12" i="5"/>
  <c r="N12" i="5" s="1"/>
  <c r="J371" i="4"/>
  <c r="N370" i="4"/>
  <c r="B370" i="4"/>
  <c r="N369" i="4"/>
  <c r="B369" i="4"/>
  <c r="N367" i="4"/>
  <c r="B367" i="4"/>
  <c r="N366" i="4"/>
  <c r="B366" i="4"/>
  <c r="N365" i="4"/>
  <c r="B365" i="4"/>
  <c r="N364" i="4"/>
  <c r="B364" i="4"/>
  <c r="N363" i="4"/>
  <c r="B363" i="4"/>
  <c r="N362" i="4"/>
  <c r="B362" i="4"/>
  <c r="N361" i="4"/>
  <c r="B361" i="4"/>
  <c r="N360" i="4"/>
  <c r="B360" i="4"/>
  <c r="N359" i="4"/>
  <c r="B359" i="4"/>
  <c r="N358" i="4"/>
  <c r="B358" i="4"/>
  <c r="N357" i="4"/>
  <c r="B357" i="4"/>
  <c r="N356" i="4"/>
  <c r="B356" i="4"/>
  <c r="N355" i="4"/>
  <c r="B355" i="4"/>
  <c r="N354" i="4"/>
  <c r="B354" i="4"/>
  <c r="N13" i="4"/>
  <c r="B13" i="4"/>
  <c r="B33" i="2"/>
  <c r="G18" i="2" l="1"/>
  <c r="B14" i="2"/>
  <c r="B34" i="2" s="1"/>
  <c r="C26" i="2"/>
  <c r="C25" i="15"/>
  <c r="C26" i="15"/>
  <c r="C31" i="2"/>
  <c r="C28" i="15"/>
  <c r="C20" i="2"/>
  <c r="C29" i="15"/>
  <c r="C32" i="2"/>
  <c r="N371" i="4"/>
  <c r="N30" i="5"/>
  <c r="C20" i="15" s="1"/>
  <c r="M30" i="5"/>
  <c r="B35" i="2"/>
  <c r="C25" i="2" l="1"/>
  <c r="C23" i="2"/>
  <c r="C24" i="15"/>
  <c r="C30" i="15" s="1"/>
  <c r="C33" i="2" l="1"/>
  <c r="C31" i="15"/>
  <c r="B41" i="15" s="1"/>
  <c r="B40" i="15"/>
  <c r="B39" i="15"/>
  <c r="B44" i="15"/>
  <c r="C34" i="2" l="1"/>
  <c r="C35" i="2"/>
  <c r="D32" i="15"/>
  <c r="B45" i="15"/>
  <c r="C34" i="15"/>
  <c r="B32" i="15"/>
  <c r="B42" i="15" l="1"/>
  <c r="C37" i="2"/>
  <c r="C32" i="15"/>
</calcChain>
</file>

<file path=xl/sharedStrings.xml><?xml version="1.0" encoding="utf-8"?>
<sst xmlns="http://schemas.openxmlformats.org/spreadsheetml/2006/main" count="585" uniqueCount="298">
  <si>
    <t>x</t>
  </si>
  <si>
    <t>förderfähige Ausgaben</t>
  </si>
  <si>
    <t>in %</t>
  </si>
  <si>
    <t>bis</t>
  </si>
  <si>
    <t xml:space="preserve">vom </t>
  </si>
  <si>
    <r>
      <t xml:space="preserve">Bitte die grau hinterlegten Felder befüllen!
</t>
    </r>
    <r>
      <rPr>
        <i/>
        <sz val="11"/>
        <rFont val="Arial"/>
        <family val="2"/>
      </rPr>
      <t>Wir geben Ihnen Hinweise zur Eingabe der notwendigen Daten, sobald Sie die betreffenden Felder auswählen</t>
    </r>
  </si>
  <si>
    <t xml:space="preserve">GESAMTÜBERSICHT </t>
  </si>
  <si>
    <t>Hinweis: Die Angaben in den nicht farblich unterlegten Feldern werden aufgrund Ihrer Eingaben automatisch berechnet.</t>
  </si>
  <si>
    <t>Zuwendungs-/Zuweisungsempfänger</t>
  </si>
  <si>
    <t>Vorhaben</t>
  </si>
  <si>
    <t>Vorgangsnummer laut Zuwendungsbescheid/ Zuweisungsschreiben</t>
  </si>
  <si>
    <t>Bewilligungszeitraum</t>
  </si>
  <si>
    <t>vom</t>
  </si>
  <si>
    <t>Abrechnungsszeitraum</t>
  </si>
  <si>
    <t>Angaben lt. Zuwendungsbescheid/ Zuweisungsschreiben</t>
  </si>
  <si>
    <t>Angaben lt. abgerechneten/
nachgewiesenen Ausgaben</t>
  </si>
  <si>
    <r>
      <t xml:space="preserve">Bewilligte Ausgaben 
</t>
    </r>
    <r>
      <rPr>
        <sz val="9"/>
        <color indexed="8"/>
        <rFont val="Arial"/>
        <family val="2"/>
      </rPr>
      <t>(in Euro)</t>
    </r>
  </si>
  <si>
    <r>
      <t xml:space="preserve">Förderfähige Ausgaben </t>
    </r>
    <r>
      <rPr>
        <sz val="9"/>
        <color indexed="8"/>
        <rFont val="Arial"/>
        <family val="2"/>
      </rPr>
      <t>(in Euro)</t>
    </r>
  </si>
  <si>
    <t>Personalausgaben</t>
  </si>
  <si>
    <t>Indirekte Ausgaben</t>
  </si>
  <si>
    <t>Leistungen Dritter</t>
  </si>
  <si>
    <t>Ausgaben für Teilnehmer</t>
  </si>
  <si>
    <t>Gesamtausgaben</t>
  </si>
  <si>
    <t>ergibt Zuwendung/ Zuweisung</t>
  </si>
  <si>
    <t>Eigenmittel</t>
  </si>
  <si>
    <t>Nachzuweisende Vorauszahlung</t>
  </si>
  <si>
    <t>noch auszuzahlender Betrag</t>
  </si>
  <si>
    <t>Bitte die grau hinterlegten Felder befüllen!</t>
  </si>
  <si>
    <t>lfd. Nr.</t>
  </si>
  <si>
    <t>Art der Kosten</t>
  </si>
  <si>
    <t>Rechnungssteller</t>
  </si>
  <si>
    <t xml:space="preserve">genaue Bezeichnung der getätigten Ausgaben für Teilnehmer/
Leistungen Dritter/
</t>
  </si>
  <si>
    <t>Rechnungs-datum</t>
  </si>
  <si>
    <t>Rechnungsnummer des Lieferanten</t>
  </si>
  <si>
    <r>
      <t xml:space="preserve">vorhabens-bezogener Rechnungs-betrag </t>
    </r>
    <r>
      <rPr>
        <b/>
        <u/>
        <sz val="8"/>
        <color indexed="8"/>
        <rFont val="Arial"/>
        <family val="2"/>
      </rPr>
      <t xml:space="preserve">netto </t>
    </r>
    <r>
      <rPr>
        <b/>
        <sz val="8"/>
        <color indexed="8"/>
        <rFont val="Arial"/>
        <family val="2"/>
      </rPr>
      <t>*</t>
    </r>
  </si>
  <si>
    <r>
      <t xml:space="preserve">Mehrwert-steuer
</t>
    </r>
    <r>
      <rPr>
        <sz val="8"/>
        <color indexed="8"/>
        <rFont val="Arial"/>
        <family val="2"/>
      </rPr>
      <t>(nur OHNE Vorsteuer-abzugsbe-rechtigung)</t>
    </r>
  </si>
  <si>
    <t>Skonti, Boni u.ä.**</t>
  </si>
  <si>
    <t>Zahlungsdatum</t>
  </si>
  <si>
    <t>(in Euro)</t>
  </si>
  <si>
    <t>Spalte1</t>
  </si>
  <si>
    <t>Spalte2</t>
  </si>
  <si>
    <t>Spalte3</t>
  </si>
  <si>
    <t>Spalte4</t>
  </si>
  <si>
    <t>Spalte5</t>
  </si>
  <si>
    <t>Spalte6</t>
  </si>
  <si>
    <t>Spalte62</t>
  </si>
  <si>
    <t>Spalte7</t>
  </si>
  <si>
    <t>Spalte8</t>
  </si>
  <si>
    <t>Spalte9</t>
  </si>
  <si>
    <t>Spalte10</t>
  </si>
  <si>
    <t>Spalte11</t>
  </si>
  <si>
    <t>Spalte12</t>
  </si>
  <si>
    <t>Spalte13</t>
  </si>
  <si>
    <t>Summen</t>
  </si>
  <si>
    <t>* Hinweis: Nicht dem Vorhaben zugehörige und nicht förderfähige Rechnungspositionen sind vom Rechnungsbetrag netto abzuziehen.</t>
  </si>
  <si>
    <t>** Hinweis: Gewährte Rabatte, Skonti, Boni u. ä. sind nicht förderfähig, selbst wenn sie nicht in Anspruch genommen werden (vgl. Zuwendungsbescheid/ Zuweisungsschreiben).</t>
  </si>
  <si>
    <t>Name des 
Mitarbeiters</t>
  </si>
  <si>
    <t>Vorname des 
Mitarbeiters</t>
  </si>
  <si>
    <t>Abrechnungszeitraum 
MM/JJJJ</t>
  </si>
  <si>
    <t>Anteil im Projekt in %</t>
  </si>
  <si>
    <t>vereinbarte Stundenanzahl gem. Arbeitsvertrag</t>
  </si>
  <si>
    <t xml:space="preserve">Art der Abrechnung
</t>
  </si>
  <si>
    <t>Anzahl 
der abzu-rechnenden Stunden je Monat</t>
  </si>
  <si>
    <t>Qualitäts-stufe</t>
  </si>
  <si>
    <t>Welche Pauschalwerte möchten Sie abrechnen?</t>
  </si>
  <si>
    <t>Pauschalwert</t>
  </si>
  <si>
    <r>
      <t xml:space="preserve">abgerechnete Ausgaben nach Pauschalwerte ohne Bezug auf Std. gem. AV
</t>
    </r>
    <r>
      <rPr>
        <b/>
        <sz val="8"/>
        <color indexed="10"/>
        <rFont val="Arial"/>
        <family val="2"/>
      </rPr>
      <t>später ausblenden….!!!!</t>
    </r>
  </si>
  <si>
    <t>abgerechnete Ausgaben</t>
  </si>
  <si>
    <t>Spalte52</t>
  </si>
  <si>
    <t>Spalte53</t>
  </si>
  <si>
    <t>a</t>
  </si>
  <si>
    <t>SUMME</t>
  </si>
  <si>
    <r>
      <t xml:space="preserve">Pauschalwerte </t>
    </r>
    <r>
      <rPr>
        <b/>
        <i/>
        <u val="singleAccounting"/>
        <sz val="9"/>
        <rFont val="Arial"/>
        <family val="2"/>
      </rPr>
      <t>ohne</t>
    </r>
    <r>
      <rPr>
        <sz val="9"/>
        <rFont val="Arial"/>
        <family val="2"/>
      </rPr>
      <t xml:space="preserve"> Urlaubsabgeltung</t>
    </r>
  </si>
  <si>
    <t>Pauschalwerte mit Urlaubsabgeltung</t>
  </si>
  <si>
    <t>Zuwendungsrechtsergänzungserlass</t>
  </si>
  <si>
    <r>
      <t xml:space="preserve">Pauschal </t>
    </r>
    <r>
      <rPr>
        <b/>
        <u val="singleAccounting"/>
        <sz val="9"/>
        <color theme="1"/>
        <rFont val="Arial"/>
        <family val="2"/>
      </rPr>
      <t>ohne</t>
    </r>
    <r>
      <rPr>
        <b/>
        <sz val="9"/>
        <color theme="1"/>
        <rFont val="Arial"/>
        <family val="2"/>
      </rPr>
      <t xml:space="preserve"> Urlaubsabgeltung</t>
    </r>
  </si>
  <si>
    <t>Qualitätsstufe</t>
  </si>
  <si>
    <t>EUR pro Stunde</t>
  </si>
  <si>
    <t>Stunden auf Monatsbasis</t>
  </si>
  <si>
    <t>Stunden auf Jahresbasis</t>
  </si>
  <si>
    <t>Stunden</t>
  </si>
  <si>
    <t>Monat</t>
  </si>
  <si>
    <t>b</t>
  </si>
  <si>
    <t>Jahr</t>
  </si>
  <si>
    <t>c</t>
  </si>
  <si>
    <t>d</t>
  </si>
  <si>
    <t>e</t>
  </si>
  <si>
    <t>EUR pro Monat</t>
  </si>
  <si>
    <t>EUR pro Jahr</t>
  </si>
  <si>
    <t>Pauschal mit Urlaubsabgeltung</t>
  </si>
  <si>
    <t xml:space="preserve">Programm [Produktname]
zahlenmäßiger Nachweis - Anlage 1 zum Auszahlungsantrag Nr. </t>
  </si>
  <si>
    <t>Sachausgaben</t>
  </si>
  <si>
    <t>Investitionen</t>
  </si>
  <si>
    <t xml:space="preserve">Arbeitnehmer Bruttoentgelt </t>
  </si>
  <si>
    <t>SV-Beitrag Arbeitgeber inkl. gesetzlicher Umlagen</t>
  </si>
  <si>
    <t>Erstattung gesetzlicher Umlagen</t>
  </si>
  <si>
    <t xml:space="preserve">Sonderzahlung </t>
  </si>
  <si>
    <t xml:space="preserve">SV-Beitrag Sonderzahlung inkl. gesetzlicher Umlagen </t>
  </si>
  <si>
    <t>Stundenlohn Hilfskraft</t>
  </si>
  <si>
    <t>nachträgliche Erstattung</t>
  </si>
  <si>
    <t>Auswahl</t>
  </si>
  <si>
    <t>Ja</t>
  </si>
  <si>
    <t>Nein</t>
  </si>
  <si>
    <t>Zuwendungssempfänger</t>
  </si>
  <si>
    <t>Vorgangsnummer laut Zuwendungsbescheid</t>
  </si>
  <si>
    <t>Meilenstein</t>
  </si>
  <si>
    <t>Bezeichnung Meilenstein gem. Zuwendungsbescheid</t>
  </si>
  <si>
    <t>Teilbetrag je Meilenstein</t>
  </si>
  <si>
    <t>erfüllt gem. ZWB definierter Nachweise (siehe Anlagen)</t>
  </si>
  <si>
    <t>f</t>
  </si>
  <si>
    <t>ggf. Vertragsnummer / 
lfd. Nr. Vergabeübersicht</t>
  </si>
  <si>
    <t>Spalte0</t>
  </si>
  <si>
    <t>lfd. Nr. AZ</t>
  </si>
  <si>
    <t>Meilensteine</t>
  </si>
  <si>
    <t>Personalausgaben VKO neu</t>
  </si>
  <si>
    <t>Personalausgaben VKO alt</t>
  </si>
  <si>
    <t>Personalausgaben direkte Ausgaben</t>
  </si>
  <si>
    <t>Personalausgaben Unternehmerlohn</t>
  </si>
  <si>
    <t>Zuwendungsempfänger</t>
  </si>
  <si>
    <t>Ausgabe bitte einem Netzwerkpartner zuordnen</t>
  </si>
  <si>
    <t>Name des 
Unternehmers/ Vorstands</t>
  </si>
  <si>
    <t>Vorname des 
Unternehmers/ Vorstands</t>
  </si>
  <si>
    <t xml:space="preserve">geplante Art der Abrechnung
</t>
  </si>
  <si>
    <r>
      <t xml:space="preserve">Anteil im Projekt in %
</t>
    </r>
    <r>
      <rPr>
        <sz val="8"/>
        <rFont val="Arial"/>
        <family val="2"/>
      </rPr>
      <t>(Angaben nur vornehmen, wenn Unternehmer/ Vorstand prozentual anteilig im Projekt beschäftigt, bei Planung mit Projektstunden bitte Spalte H nutzen)</t>
    </r>
  </si>
  <si>
    <t>abgerechnete Gesamtstunden*
(nur auszufüllen, wenn Spalte F mit Stunden abgerechnet wird)</t>
  </si>
  <si>
    <t>Qualitäts- stufe</t>
  </si>
  <si>
    <t>pausch. KV-Anteil</t>
  </si>
  <si>
    <t>pausch. PV-Anteil</t>
  </si>
  <si>
    <t>pausch. RV-Anteil</t>
  </si>
  <si>
    <t>pausch. AV-Anteil</t>
  </si>
  <si>
    <t>abgerechnete Ausgaben je Abrechnungs-art</t>
  </si>
  <si>
    <t xml:space="preserve">abgerechnete Ausgaben
</t>
  </si>
  <si>
    <t>Bemerkungen</t>
  </si>
  <si>
    <t>Liegen SV-Nachweise vor?</t>
  </si>
  <si>
    <t>Bitte wählen Sie Ja/ Nein</t>
  </si>
  <si>
    <t>Spalte16</t>
  </si>
  <si>
    <t>Spalte102</t>
  </si>
  <si>
    <t>Spalte1023</t>
  </si>
  <si>
    <t>Spalte1022</t>
  </si>
  <si>
    <t>Spalte103</t>
  </si>
  <si>
    <t>Spalte14</t>
  </si>
  <si>
    <t>Spalte15</t>
  </si>
  <si>
    <t>Spalte17</t>
  </si>
  <si>
    <t>Spalte20</t>
  </si>
  <si>
    <t>*     Der zeitliche Einsatz des Unternehmers oder eines angestellten Geschäftsführers darf im Projekt(-netzwerk) maximal ein Drittel seiner Gesamtarbeitszeit pro Monat betragen (bei Unternehmern im Hauptgewerbe mit höchstens fünf Mitarbeitern maximal 50 v. H.) und reduziert sich anteilig, sofern Tätigkeiten gleichzeitig in mehreren Unternehmen oder in Anstellungsverhältnissen bestehen. Die anrechnungsfähige Gesamtarbeitszeit ist dabei auf durchschnittlich 60 Stunden pro Woche für alle ausgeübten Tätigkeiten begrenzt.</t>
  </si>
  <si>
    <t>Pauschal</t>
  </si>
  <si>
    <t>KV</t>
  </si>
  <si>
    <t>PV</t>
  </si>
  <si>
    <t>RV</t>
  </si>
  <si>
    <t>AV</t>
  </si>
  <si>
    <t>Pauschalierung Unternehmerlohn gem. Richtlinie</t>
  </si>
  <si>
    <t>Projektentw.</t>
  </si>
  <si>
    <t>Produktion</t>
  </si>
  <si>
    <t>Vertrieb</t>
  </si>
  <si>
    <t>Qualitäts-</t>
  </si>
  <si>
    <t>stufe a)</t>
  </si>
  <si>
    <t>stufe b)</t>
  </si>
  <si>
    <t>stufe c)</t>
  </si>
  <si>
    <t>stufe d)</t>
  </si>
  <si>
    <t>stufe e)</t>
  </si>
  <si>
    <t xml:space="preserve">(leitende Stellung und mit Tätigkeiten </t>
  </si>
  <si>
    <t>(schwierige verantwortungs-volle Tätigkeiten)</t>
  </si>
  <si>
    <t>(schwierige und selbstständige</t>
  </si>
  <si>
    <t>(Fachkräfte)</t>
  </si>
  <si>
    <t>(angelernte Kräfte)</t>
  </si>
  <si>
    <t>von besonderer Bedeutung und Verantwortung)</t>
  </si>
  <si>
    <t>Tätigkeiten)</t>
  </si>
  <si>
    <t>in Euro</t>
  </si>
  <si>
    <r>
      <t xml:space="preserve">Basis-Pauschalwert Monat </t>
    </r>
    <r>
      <rPr>
        <sz val="10"/>
        <color theme="1"/>
        <rFont val="Arial"/>
        <family val="2"/>
      </rPr>
      <t xml:space="preserve">(Arbeitnehmer-Durchschnittsbrutto 2021 inkl. Kohäsionsfaktor </t>
    </r>
  </si>
  <si>
    <t xml:space="preserve">5,5 v. H.  </t>
  </si>
  <si>
    <t>ohne Sozialversicherung)</t>
  </si>
  <si>
    <t xml:space="preserve">Bei Nachweis hinzurechnen </t>
  </si>
  <si>
    <t xml:space="preserve">maximal </t>
  </si>
  <si>
    <t>20,075 v. H. Sozialversicherungs-anteil (bis zur Beitrags-bemessungsgrenze von 4 837,50 Euro in der Kranken- und Pflegeversicherung)</t>
  </si>
  <si>
    <t xml:space="preserve"> </t>
  </si>
  <si>
    <t>davon für Krankenversicherung</t>
  </si>
  <si>
    <t>7,95 v. H.</t>
  </si>
  <si>
    <t>bis zur Beitrags-bemessungsgrenze von 4 837,50 Euro</t>
  </si>
  <si>
    <t xml:space="preserve">davon für Pflegeversicherung </t>
  </si>
  <si>
    <t>1,525 v. H.</t>
  </si>
  <si>
    <t>davon für Rentenversicherung</t>
  </si>
  <si>
    <t>9,3 v. H.</t>
  </si>
  <si>
    <t xml:space="preserve">davon für </t>
  </si>
  <si>
    <t xml:space="preserve">Arbeitslosen-versicherung </t>
  </si>
  <si>
    <t>1,3 v. H.</t>
  </si>
  <si>
    <r>
      <t>Summe</t>
    </r>
    <r>
      <rPr>
        <sz val="8"/>
        <color theme="1"/>
        <rFont val="Arial"/>
        <family val="2"/>
      </rPr>
      <t> </t>
    </r>
  </si>
  <si>
    <t>gerundet</t>
  </si>
  <si>
    <t>Basis-Pauschalwert Stunde</t>
  </si>
  <si>
    <t>(Basis-Pauschalwert Monat/ 174 Stunden)</t>
  </si>
  <si>
    <t xml:space="preserve">Bei Nachweis hinzurechnen maximal </t>
  </si>
  <si>
    <t xml:space="preserve">20,075 v. H. Sozialversicherungs-anteil (bis zur Beitrags-bemessungsgrenze von 4 837,50 Euro/ 174 Stunden pro Monat in der </t>
  </si>
  <si>
    <t>Kranken- und Pflegeversicherung)</t>
  </si>
  <si>
    <t>bis zur Beitrags-bemessungsgrenze von 4 837,50 Euro/ 174 Stunden pro Monat</t>
  </si>
  <si>
    <t xml:space="preserve">1,525 v. H. </t>
  </si>
  <si>
    <t xml:space="preserve">1,3 v. H. </t>
  </si>
  <si>
    <t>Summe</t>
  </si>
  <si>
    <t>Art der Zahlung bzw. Gehaltsbestandteil *</t>
  </si>
  <si>
    <t>Anteil im Vorhaben in %</t>
  </si>
  <si>
    <t>Betrag **</t>
  </si>
  <si>
    <t xml:space="preserve">förderfähige Ausgaben lt. Kunde </t>
  </si>
  <si>
    <t>* Anzugeben ist das reguläre Monatsgehalt. Einmal-/Sonderzahlungen sind in einer separaten Zeile aufzuführen.</t>
  </si>
  <si>
    <r>
      <t xml:space="preserve">** Anzugeben ist der Betrag, für den eine Förderung beansprucht wird. </t>
    </r>
    <r>
      <rPr>
        <b/>
        <sz val="8"/>
        <rFont val="Arial"/>
        <family val="2"/>
      </rPr>
      <t>Förderfähig</t>
    </r>
    <r>
      <rPr>
        <sz val="8"/>
        <rFont val="Arial"/>
        <family val="2"/>
      </rPr>
      <t xml:space="preserve"> sind nur Ausgaben für Leistungen, die tatsächlich im Rahmen des Vorhabens angefallen sind. </t>
    </r>
    <r>
      <rPr>
        <b/>
        <sz val="8"/>
        <rFont val="Arial"/>
        <family val="2"/>
      </rPr>
      <t xml:space="preserve">Nicht förderfähig </t>
    </r>
    <r>
      <rPr>
        <sz val="8"/>
        <rFont val="Arial"/>
        <family val="2"/>
      </rPr>
      <t>sind insbesondere Ausgaben, die lt. Zuweisungsschreiben / Zuwendungsbescheid / Förderrichtlinie/ Fördergrundsätze ausgeschlossen sind und/oder Personal finanziell besser stellen als vergleichbare Landesbedienstete. Zu berücksichtigen sind auch evt. Erstattungen durch die Krankenkassen.</t>
    </r>
  </si>
  <si>
    <t xml:space="preserve">wenn abweichend dann hier eintragen </t>
  </si>
  <si>
    <t>Hinweis: Bitte geben Sie hier ausschließlich die Zahlen ohne Trennung an. Das Format wird automatisch dargestellt.</t>
  </si>
  <si>
    <t xml:space="preserve">Abrechnungs-zeitraum </t>
  </si>
  <si>
    <t>Gesamtübersicht zmN für ZE</t>
  </si>
  <si>
    <t>bisher nachgewiesene Ausgaben</t>
  </si>
  <si>
    <t>mit diesem AZA nachgewiesen</t>
  </si>
  <si>
    <t>bisher ausgezahlter Zuschuss</t>
  </si>
  <si>
    <t>davon mit diesem AZA ausgezahlter Zuschuss</t>
  </si>
  <si>
    <t>noch ausstehende / offene Ausgaben</t>
  </si>
  <si>
    <t>mgl. ausstehende Zuschusszahlungen</t>
  </si>
  <si>
    <t>Publizität</t>
  </si>
  <si>
    <t>Prüfkriterium</t>
  </si>
  <si>
    <t>Risikoprüffeld</t>
  </si>
  <si>
    <t xml:space="preserve">2. risikobasierte Kriterien (ggf. getrennt nach Personal und Sachausgaben und auch kürzer fassen) </t>
  </si>
  <si>
    <t xml:space="preserve">2.1 Sachausgaben </t>
  </si>
  <si>
    <t xml:space="preserve">2.2 Personalausgaben </t>
  </si>
  <si>
    <t>Tiefenprüfung</t>
  </si>
  <si>
    <t>1. Tiefenprüfung</t>
  </si>
  <si>
    <t>risikobasierte_Kriterien</t>
  </si>
  <si>
    <t xml:space="preserve">zahlenbasierte_Kriterien </t>
  </si>
  <si>
    <r>
      <t xml:space="preserve">Fördersatz indirekte Ausgaben
</t>
    </r>
    <r>
      <rPr>
        <i/>
        <sz val="9"/>
        <color indexed="8"/>
        <rFont val="Arial"/>
        <family val="2"/>
      </rPr>
      <t>(gem. Zuwendungsbescheid)</t>
    </r>
  </si>
  <si>
    <r>
      <t xml:space="preserve">Fördersatz 
</t>
    </r>
    <r>
      <rPr>
        <i/>
        <sz val="9"/>
        <color indexed="8"/>
        <rFont val="Arial"/>
        <family val="2"/>
      </rPr>
      <t>(gem. Zuwendungsbescheid)</t>
    </r>
  </si>
  <si>
    <r>
      <t xml:space="preserve">Betrag </t>
    </r>
    <r>
      <rPr>
        <sz val="11"/>
        <color theme="1"/>
        <rFont val="Calibri"/>
        <family val="2"/>
        <scheme val="minor"/>
      </rPr>
      <t>(in Euro)</t>
    </r>
  </si>
  <si>
    <t xml:space="preserve">3. zahlenbasierte Kriterien </t>
  </si>
  <si>
    <t>1.1 Das entsprechende Los befindet sich derzeit in Vergabetiefenprüfung</t>
  </si>
  <si>
    <t>2.1.1 Die Angaben im zahlenmäßigen Nachweis sind unvollständig.</t>
  </si>
  <si>
    <t>2.1.2 Die Angaben im zahlenmäßigen Nachweis sind nicht plausibel.</t>
  </si>
  <si>
    <t>2.1.3 Die Angaben des Zahlungsempfängers / Rechnungslegers wecken Zweifel an der rechtmäßigen Verwendung der Mittel.</t>
  </si>
  <si>
    <t>2.1.4 Aus den Angaben des Zuwendungsempfängers im Verwendungszweck des zahlenmäßigen Nachweises ergeben sich Hinweise auf einen unklaren Bezug zum Vorhaben.</t>
  </si>
  <si>
    <t>2.1.5 Aus den Angaben des Zuwendungsempfängers im Verwendungszweck des zahlenmäßigen Nachweises ergeben sich Hinweise auf eine Nichtförderfähigkeit der Ausgaben.</t>
  </si>
  <si>
    <t>2.1.6 Das Rechnungsdatum liegt im engen zeitlichen Zusammenhang mit dem Vorhabenbeginn (vorzeitiger MB).</t>
  </si>
  <si>
    <t>2.1.7 Der Zahlungsbetrag weicht vom Rechnungsbetrag ab.</t>
  </si>
  <si>
    <t>2.1.8 Ausgaben-Kostengruppe war nicht Antragsgegenstand, bzw. Gegenstand eines Änderungsantrages</t>
  </si>
  <si>
    <t>2.1.9 Finanzierungsbaustein (Mietkauf, Leasing o.ä.) nicht Antragsgegenstand, bzw. Gegenstand eines Änderungsantrages</t>
  </si>
  <si>
    <t>2.1.10 Sonstige Auffälligkeiten (Sachausgaben)</t>
  </si>
  <si>
    <t>2.2.1 Die Angaben im zahlenmäßigen Nachweis sind unvollständig.</t>
  </si>
  <si>
    <t>2.2.2 Die Angaben im zahlenmäßigen Nachweis sind nicht plausibel.</t>
  </si>
  <si>
    <t>2.2.3 Abrechnungszeitraum liegt nicht innerhalb des Projektzeitraumes.</t>
  </si>
  <si>
    <t>2.2.4 Die abgerechneten Ausgaben je Teilnehmer weichen deutlich von vorherigen Zahlungen ab (Weihnachtsgeld etc.)</t>
  </si>
  <si>
    <t xml:space="preserve">2.2.5 Sonstige Auffälligkeiten </t>
  </si>
  <si>
    <t xml:space="preserve">3.1 Auswahl wertmäßig größte Position aus jeder Ausgaben- bzw. Kostengruppe </t>
  </si>
  <si>
    <t>3.2 Auswahl wertmäßig kleinste Position aus jeder Ausgaben- bzw. Kostengruppe</t>
  </si>
  <si>
    <t>3.3 Auswahl wertmäßig zweitgrößte Position aus jeder Ausgaben- bzw. Kostengruppe.</t>
  </si>
  <si>
    <t>3.4 Auswahl wertmäßig zweitkleinste Position aus jeder Ausgaben- bzw. Kostengruppe.</t>
  </si>
  <si>
    <t>3.5 Auswahl wertmäßig drittgrößte Position aus jeder Ausgaben- bzw. Kostengruppe.</t>
  </si>
  <si>
    <t>3.6 Auswahl wertmäßig drittkleinste Position aus jeder Ausgaben- bzw. Kostengruppe.</t>
  </si>
  <si>
    <t>Hinweis: Bitte reichen Sie spätestens mit dem 1. Auszahlungsantrag den Publizitätsnachweis gem. Zuwendungsbescheid/ Zuweisungsschreiben ein.</t>
  </si>
  <si>
    <t>Kürzungsgründe</t>
  </si>
  <si>
    <t>Investitionsort nicht ersichtlich bzw. Lieferanschrift ≠ Investitionsort</t>
  </si>
  <si>
    <t>Ausgaben ohne Originalbeleg</t>
  </si>
  <si>
    <t>Ausgaben ohne Nachweis</t>
  </si>
  <si>
    <t xml:space="preserve">Ausgaben ohne Kontoauszug </t>
  </si>
  <si>
    <t>Zahlbetrag lt.  Kontoauszug bzw. Zahlungsnachweis</t>
  </si>
  <si>
    <t>Korrektur des Rechnungsbetrages</t>
  </si>
  <si>
    <t xml:space="preserve">abzgl. Skonto, Boni, Rabatte lt. Zuwendungsbescheid </t>
  </si>
  <si>
    <t>Grundstücks- u. Baunebenkosten, Beratungskosten als Bestandteil der Baunebenkosten</t>
  </si>
  <si>
    <t>Kürzung wg. Vergabeverstoß (Angabe in %)</t>
  </si>
  <si>
    <t>Sonstiges</t>
  </si>
  <si>
    <t xml:space="preserve">Kürzung wg. Nichteinhaltung Publizitätsvorschriften </t>
  </si>
  <si>
    <t>nicht dem Projekt / Zuwendungszweck zuordenbar</t>
  </si>
  <si>
    <t>Zahlungsbetrag lt. Rechnung</t>
  </si>
  <si>
    <t>nff Positionen aus der Rechnung</t>
  </si>
  <si>
    <t xml:space="preserve">nff. lt. Prüfbericht vom BLSA bzw. anderer Prüfstellen </t>
  </si>
  <si>
    <t>Rechnungsgegenstand nicht Antragsgegenstand</t>
  </si>
  <si>
    <t>Einzelansatzüberschreitung über 20%</t>
  </si>
  <si>
    <t>abz.Mehrwertsteuer, da Nettoförderung</t>
  </si>
  <si>
    <t>Rechnung bzw. Leistungserbringung nach Ende des Bewilligungszeitraumes</t>
  </si>
  <si>
    <t xml:space="preserve">Bezuschussung dieser Investitionen vorerst gesperrt </t>
  </si>
  <si>
    <t>fehlerhafte Ermittlung der Einheiten / Bemessungsgrundlage</t>
  </si>
  <si>
    <t xml:space="preserve">nff. Wg. Doppelförderung </t>
  </si>
  <si>
    <t>Nichteinhaltung Besserstellungsverbot</t>
  </si>
  <si>
    <t>Rundungsfehler</t>
  </si>
  <si>
    <t>Kürzung entsprechend Bewilligung</t>
  </si>
  <si>
    <t>nff. wg. Nichteinhaltung BRKGVwV</t>
  </si>
  <si>
    <t>förderfähige Ausgaben lt. Prüfung  IB</t>
  </si>
  <si>
    <t>Spalte32</t>
  </si>
  <si>
    <r>
      <t>Kostengruppe
(</t>
    </r>
    <r>
      <rPr>
        <sz val="8"/>
        <color theme="1"/>
        <rFont val="Arial"/>
        <family val="2"/>
      </rPr>
      <t>sofern gem. Bescheid anzugeben)</t>
    </r>
  </si>
  <si>
    <t>KG 100</t>
  </si>
  <si>
    <t>KG 200</t>
  </si>
  <si>
    <t>KG 300</t>
  </si>
  <si>
    <t>KG 400</t>
  </si>
  <si>
    <t>KG 500</t>
  </si>
  <si>
    <t>KG 600</t>
  </si>
  <si>
    <t>KG 700</t>
  </si>
  <si>
    <t>Kostengruppe/ davon</t>
  </si>
  <si>
    <t>Ausgaben Netzwerkpartner</t>
  </si>
  <si>
    <t>Dienstreisen des Projektpersonals</t>
  </si>
  <si>
    <t>Lehrgänge und Leistungen externer Einrichtungen</t>
  </si>
  <si>
    <t>Ausgaben für Öffentlichkeitsarbeit</t>
  </si>
  <si>
    <t>Ausgaben für Projektpersonal</t>
  </si>
  <si>
    <t>Direkte Ausgaben</t>
  </si>
  <si>
    <t xml:space="preserve">Programm REGIO AKTIV - Förderbereiche L und M
zahlenmäßiger Nachweis - Anlage 1 zum Auszahlungsantrag Nr. </t>
  </si>
  <si>
    <t>Berufsgenossenschaftsbeiträge</t>
  </si>
  <si>
    <t>Spalte 1</t>
  </si>
  <si>
    <t>Kommunale Mittel (in Höhe der indirekten Ausgaben)</t>
  </si>
  <si>
    <t>förderfähige Stunden, die ausschließlich für das Vorhaben  getätigt wurden lt. Stundennachweis (nur für anteilig im Projekt eingesetztes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</si>
</sst>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quot;ZS/&quot;\ 0000&quot;/&quot;\ 00&quot;/&quot;\ 000000"/>
    <numFmt numFmtId="165" formatCode="mm\ \/\ yyyy"/>
    <numFmt numFmtId="166" formatCode="_(* #,##0.00_);_(* \(#,##0.00\);_(* &quot;-&quot;??_);_(@_)"/>
    <numFmt numFmtId="167" formatCode="#,##0.00\ &quot;€&quot;"/>
    <numFmt numFmtId="168" formatCode="&quot;ZS/ &quot;0000&quot;/ &quot;00&quot;/ &quot;000000"/>
    <numFmt numFmtId="169" formatCode="mm\/yyyy"/>
  </numFmts>
  <fonts count="40"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Arial"/>
      <family val="2"/>
    </font>
    <font>
      <b/>
      <sz val="12"/>
      <name val="Arial"/>
      <family val="2"/>
    </font>
    <font>
      <sz val="11"/>
      <color theme="1"/>
      <name val="Arial"/>
      <family val="2"/>
    </font>
    <font>
      <b/>
      <sz val="11"/>
      <name val="Arial"/>
      <family val="2"/>
    </font>
    <font>
      <sz val="10"/>
      <name val="Arial"/>
      <family val="2"/>
    </font>
    <font>
      <b/>
      <sz val="9"/>
      <name val="Arial"/>
      <family val="2"/>
    </font>
    <font>
      <b/>
      <sz val="8"/>
      <name val="Arial"/>
      <family val="2"/>
    </font>
    <font>
      <b/>
      <i/>
      <sz val="11"/>
      <name val="Arial"/>
      <family val="2"/>
    </font>
    <font>
      <sz val="9"/>
      <name val="Arial"/>
      <family val="2"/>
    </font>
    <font>
      <i/>
      <sz val="11"/>
      <name val="Arial"/>
      <family val="2"/>
    </font>
    <font>
      <sz val="8"/>
      <name val="Arial"/>
      <family val="2"/>
    </font>
    <font>
      <b/>
      <sz val="11"/>
      <color theme="1"/>
      <name val="Arial"/>
      <family val="2"/>
    </font>
    <font>
      <b/>
      <sz val="12"/>
      <color theme="1"/>
      <name val="Arial"/>
      <family val="2"/>
    </font>
    <font>
      <sz val="9"/>
      <color theme="1"/>
      <name val="Arial"/>
      <family val="2"/>
    </font>
    <font>
      <b/>
      <sz val="9"/>
      <color theme="1"/>
      <name val="Arial"/>
      <family val="2"/>
    </font>
    <font>
      <i/>
      <sz val="9"/>
      <color indexed="8"/>
      <name val="Arial"/>
      <family val="2"/>
    </font>
    <font>
      <b/>
      <i/>
      <sz val="9"/>
      <color theme="1"/>
      <name val="Arial"/>
      <family val="2"/>
    </font>
    <font>
      <sz val="9"/>
      <color indexed="8"/>
      <name val="Arial"/>
      <family val="2"/>
    </font>
    <font>
      <i/>
      <sz val="11"/>
      <color theme="1"/>
      <name val="Arial"/>
      <family val="2"/>
    </font>
    <font>
      <i/>
      <sz val="9"/>
      <color theme="1"/>
      <name val="Arial"/>
      <family val="2"/>
    </font>
    <font>
      <sz val="11"/>
      <color rgb="FFFF0000"/>
      <name val="Arial"/>
      <family val="2"/>
    </font>
    <font>
      <b/>
      <sz val="8"/>
      <color theme="1"/>
      <name val="Arial"/>
      <family val="2"/>
    </font>
    <font>
      <b/>
      <u/>
      <sz val="8"/>
      <color indexed="8"/>
      <name val="Arial"/>
      <family val="2"/>
    </font>
    <font>
      <b/>
      <sz val="8"/>
      <color indexed="8"/>
      <name val="Arial"/>
      <family val="2"/>
    </font>
    <font>
      <sz val="8"/>
      <color indexed="8"/>
      <name val="Arial"/>
      <family val="2"/>
    </font>
    <font>
      <sz val="8"/>
      <color theme="1"/>
      <name val="Arial"/>
      <family val="2"/>
    </font>
    <font>
      <sz val="11"/>
      <color rgb="FF0070C0"/>
      <name val="Arial"/>
      <family val="2"/>
    </font>
    <font>
      <b/>
      <sz val="8"/>
      <color indexed="10"/>
      <name val="Arial"/>
      <family val="2"/>
    </font>
    <font>
      <b/>
      <i/>
      <u val="singleAccounting"/>
      <sz val="9"/>
      <name val="Arial"/>
      <family val="2"/>
    </font>
    <font>
      <b/>
      <u val="singleAccounting"/>
      <sz val="9"/>
      <color theme="1"/>
      <name val="Arial"/>
      <family val="2"/>
    </font>
    <font>
      <sz val="11"/>
      <name val="Calibri"/>
      <family val="2"/>
      <scheme val="minor"/>
    </font>
    <font>
      <sz val="10"/>
      <color theme="1"/>
      <name val="Arial"/>
      <family val="2"/>
    </font>
    <font>
      <b/>
      <sz val="10"/>
      <color theme="1"/>
      <name val="Arial"/>
      <family val="2"/>
    </font>
    <font>
      <sz val="9"/>
      <color theme="1"/>
      <name val="Arial"/>
    </font>
    <font>
      <sz val="8"/>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9D9D9"/>
        <bgColor indexed="64"/>
      </patternFill>
    </fill>
  </fills>
  <borders count="31">
    <border>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0" tint="-0.249977111117893"/>
      </left>
      <right style="thin">
        <color theme="0" tint="-0.249977111117893"/>
      </right>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9" fillId="0" borderId="0"/>
  </cellStyleXfs>
  <cellXfs count="401">
    <xf numFmtId="0" fontId="0" fillId="0" borderId="0" xfId="0"/>
    <xf numFmtId="0" fontId="0" fillId="4" borderId="0" xfId="0" applyFill="1"/>
    <xf numFmtId="0" fontId="0" fillId="4" borderId="0" xfId="0" applyFill="1" applyAlignment="1">
      <alignment horizontal="right"/>
    </xf>
    <xf numFmtId="0" fontId="0" fillId="4" borderId="0" xfId="0" applyFill="1" applyAlignment="1">
      <alignment vertical="top"/>
    </xf>
    <xf numFmtId="1" fontId="8" fillId="5" borderId="2" xfId="0" applyNumberFormat="1" applyFont="1" applyFill="1" applyBorder="1" applyAlignment="1" applyProtection="1">
      <alignment horizontal="center"/>
      <protection locked="0"/>
    </xf>
    <xf numFmtId="0" fontId="16" fillId="0" borderId="0" xfId="0" applyFont="1" applyBorder="1" applyAlignment="1" applyProtection="1">
      <alignment horizontal="right"/>
    </xf>
    <xf numFmtId="14" fontId="8" fillId="5" borderId="2" xfId="0" applyNumberFormat="1"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xf>
    <xf numFmtId="0" fontId="12" fillId="5" borderId="2" xfId="4" applyFont="1" applyFill="1" applyBorder="1" applyAlignment="1" applyProtection="1">
      <alignment horizontal="left" vertical="top" wrapText="1"/>
    </xf>
    <xf numFmtId="0" fontId="7" fillId="4" borderId="0" xfId="0" applyFont="1" applyFill="1" applyProtection="1"/>
    <xf numFmtId="0" fontId="7" fillId="4" borderId="0" xfId="0" applyFont="1" applyFill="1" applyAlignment="1" applyProtection="1">
      <alignment vertical="top"/>
    </xf>
    <xf numFmtId="0" fontId="0" fillId="0" borderId="0" xfId="0" applyAlignment="1">
      <alignment vertical="top"/>
    </xf>
    <xf numFmtId="14" fontId="0" fillId="0" borderId="0" xfId="0" applyNumberFormat="1" applyAlignment="1">
      <alignment vertical="top"/>
    </xf>
    <xf numFmtId="0" fontId="8" fillId="4" borderId="0" xfId="0" applyFont="1" applyFill="1" applyBorder="1" applyProtection="1"/>
    <xf numFmtId="0" fontId="8" fillId="4" borderId="0" xfId="0" applyFont="1" applyFill="1" applyBorder="1" applyAlignment="1" applyProtection="1">
      <alignment horizontal="right"/>
    </xf>
    <xf numFmtId="0" fontId="8" fillId="4" borderId="0" xfId="0" applyFont="1" applyFill="1" applyBorder="1" applyAlignment="1" applyProtection="1">
      <alignment horizontal="center"/>
    </xf>
    <xf numFmtId="0" fontId="7" fillId="4" borderId="0" xfId="0" applyFont="1" applyFill="1" applyBorder="1" applyProtection="1"/>
    <xf numFmtId="0" fontId="14" fillId="0" borderId="3" xfId="0" applyFont="1" applyBorder="1" applyAlignment="1" applyProtection="1">
      <alignment wrapText="1"/>
    </xf>
    <xf numFmtId="0" fontId="12" fillId="4" borderId="0" xfId="0" applyFont="1" applyFill="1" applyAlignment="1" applyProtection="1">
      <alignment wrapText="1"/>
    </xf>
    <xf numFmtId="0" fontId="12" fillId="0" borderId="0" xfId="0" applyFont="1" applyAlignment="1" applyProtection="1">
      <alignment wrapText="1"/>
    </xf>
    <xf numFmtId="0" fontId="14" fillId="4" borderId="0" xfId="0" applyFont="1" applyFill="1" applyBorder="1" applyAlignment="1" applyProtection="1">
      <alignment wrapText="1"/>
    </xf>
    <xf numFmtId="0" fontId="17" fillId="4" borderId="0" xfId="0" applyFont="1" applyFill="1" applyBorder="1" applyAlignment="1" applyProtection="1">
      <alignment vertical="center" wrapText="1"/>
    </xf>
    <xf numFmtId="0" fontId="17" fillId="4" borderId="0" xfId="0" applyFont="1" applyFill="1" applyBorder="1" applyAlignment="1" applyProtection="1">
      <alignment vertical="top" wrapText="1"/>
    </xf>
    <xf numFmtId="0" fontId="16" fillId="0" borderId="0" xfId="0" applyFont="1" applyBorder="1" applyAlignment="1" applyProtection="1">
      <alignment horizontal="center" vertical="center" wrapText="1"/>
    </xf>
    <xf numFmtId="0" fontId="8" fillId="4" borderId="0" xfId="0" applyFont="1" applyFill="1" applyBorder="1" applyAlignment="1" applyProtection="1">
      <alignment horizontal="right" vertical="center"/>
    </xf>
    <xf numFmtId="0" fontId="8" fillId="4" borderId="0" xfId="0" applyFont="1" applyFill="1" applyBorder="1" applyAlignment="1" applyProtection="1"/>
    <xf numFmtId="0" fontId="7" fillId="4" borderId="0" xfId="0" applyFont="1" applyFill="1" applyBorder="1" applyAlignment="1" applyProtection="1">
      <alignment horizontal="right"/>
    </xf>
    <xf numFmtId="14" fontId="8" fillId="4" borderId="0" xfId="0" applyNumberFormat="1" applyFont="1" applyFill="1" applyBorder="1" applyAlignment="1" applyProtection="1"/>
    <xf numFmtId="0" fontId="18" fillId="4" borderId="0" xfId="0" applyFont="1" applyFill="1" applyBorder="1" applyProtection="1"/>
    <xf numFmtId="14" fontId="8" fillId="4" borderId="0" xfId="0" applyNumberFormat="1" applyFont="1" applyFill="1" applyBorder="1" applyAlignment="1" applyProtection="1">
      <alignment horizontal="right"/>
    </xf>
    <xf numFmtId="0" fontId="8" fillId="4" borderId="0" xfId="0" applyFont="1" applyFill="1" applyAlignment="1" applyProtection="1">
      <alignment horizontal="right"/>
    </xf>
    <xf numFmtId="0" fontId="8" fillId="4" borderId="0" xfId="0" applyNumberFormat="1" applyFont="1" applyFill="1" applyBorder="1" applyAlignment="1" applyProtection="1">
      <alignment horizontal="center" vertical="top"/>
    </xf>
    <xf numFmtId="0" fontId="8" fillId="4" borderId="0" xfId="0" applyFont="1" applyFill="1" applyBorder="1" applyAlignment="1" applyProtection="1">
      <alignment horizontal="right" vertical="center" wrapText="1"/>
    </xf>
    <xf numFmtId="0" fontId="8" fillId="4" borderId="0" xfId="0" applyNumberFormat="1" applyFont="1" applyFill="1" applyBorder="1" applyAlignment="1" applyProtection="1">
      <alignment horizontal="center"/>
    </xf>
    <xf numFmtId="0" fontId="7" fillId="0" borderId="0" xfId="0" applyFont="1" applyBorder="1" applyProtection="1"/>
    <xf numFmtId="0" fontId="16" fillId="4" borderId="0" xfId="0" applyFont="1" applyFill="1" applyBorder="1" applyAlignment="1" applyProtection="1">
      <alignment horizontal="right"/>
    </xf>
    <xf numFmtId="0" fontId="12" fillId="4" borderId="0" xfId="0" applyFont="1" applyFill="1" applyBorder="1" applyProtection="1"/>
    <xf numFmtId="0" fontId="0" fillId="4" borderId="0" xfId="0" applyFill="1" applyBorder="1" applyAlignment="1" applyProtection="1">
      <alignment horizontal="right"/>
    </xf>
    <xf numFmtId="0" fontId="19" fillId="4" borderId="2" xfId="0" applyFont="1" applyFill="1" applyBorder="1" applyAlignment="1" applyProtection="1">
      <alignment vertical="center" wrapText="1"/>
    </xf>
    <xf numFmtId="9" fontId="10" fillId="4" borderId="2" xfId="2" applyFont="1" applyFill="1" applyBorder="1" applyAlignment="1" applyProtection="1">
      <alignment horizontal="center" wrapText="1"/>
    </xf>
    <xf numFmtId="0" fontId="0" fillId="4" borderId="0" xfId="0" applyFill="1" applyBorder="1" applyProtection="1"/>
    <xf numFmtId="0" fontId="21" fillId="0"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4" borderId="0" xfId="0" applyFont="1" applyFill="1" applyBorder="1" applyAlignment="1" applyProtection="1"/>
    <xf numFmtId="0" fontId="19" fillId="4" borderId="2" xfId="0" applyFont="1" applyFill="1" applyBorder="1" applyAlignment="1" applyProtection="1">
      <alignment horizontal="left" vertical="center" wrapText="1"/>
    </xf>
    <xf numFmtId="4" fontId="13" fillId="5" borderId="2" xfId="0" applyNumberFormat="1" applyFont="1" applyFill="1" applyBorder="1" applyAlignment="1" applyProtection="1">
      <alignment horizontal="right"/>
      <protection locked="0"/>
    </xf>
    <xf numFmtId="4" fontId="13" fillId="4" borderId="2" xfId="0" applyNumberFormat="1" applyFont="1" applyFill="1" applyBorder="1" applyAlignment="1" applyProtection="1">
      <alignment horizontal="right"/>
    </xf>
    <xf numFmtId="4" fontId="18" fillId="4" borderId="0" xfId="0" applyNumberFormat="1" applyFont="1" applyFill="1" applyBorder="1" applyProtection="1"/>
    <xf numFmtId="0" fontId="7" fillId="4" borderId="0" xfId="0" applyFont="1" applyFill="1" applyBorder="1" applyAlignment="1" applyProtection="1">
      <alignment horizontal="left"/>
    </xf>
    <xf numFmtId="0" fontId="18" fillId="4" borderId="0" xfId="0" applyFont="1" applyFill="1" applyBorder="1" applyAlignment="1" applyProtection="1"/>
    <xf numFmtId="0" fontId="18" fillId="4" borderId="0" xfId="0" applyFont="1" applyFill="1" applyBorder="1" applyAlignment="1" applyProtection="1">
      <alignment horizontal="right"/>
    </xf>
    <xf numFmtId="0" fontId="19" fillId="0" borderId="2" xfId="0" applyFont="1" applyFill="1" applyBorder="1" applyAlignment="1" applyProtection="1">
      <alignment horizontal="left" vertical="center" wrapText="1"/>
    </xf>
    <xf numFmtId="4" fontId="19" fillId="0" borderId="2" xfId="0" applyNumberFormat="1" applyFont="1" applyFill="1" applyBorder="1" applyAlignment="1" applyProtection="1">
      <alignment vertical="center" wrapText="1"/>
    </xf>
    <xf numFmtId="4" fontId="10" fillId="0" borderId="2" xfId="0" applyNumberFormat="1" applyFont="1" applyFill="1" applyBorder="1" applyAlignment="1" applyProtection="1">
      <alignment vertical="center" wrapText="1"/>
    </xf>
    <xf numFmtId="0" fontId="18" fillId="4" borderId="0" xfId="0" applyFont="1" applyFill="1" applyProtection="1"/>
    <xf numFmtId="0" fontId="18" fillId="4" borderId="0" xfId="0" applyFont="1" applyFill="1" applyAlignment="1" applyProtection="1">
      <alignment horizontal="left"/>
    </xf>
    <xf numFmtId="4" fontId="13" fillId="0" borderId="2" xfId="0" applyNumberFormat="1" applyFont="1" applyFill="1" applyBorder="1" applyAlignment="1" applyProtection="1">
      <alignment horizontal="right"/>
      <protection locked="0"/>
    </xf>
    <xf numFmtId="0" fontId="0" fillId="0" borderId="0" xfId="0" applyAlignment="1">
      <alignment horizontal="right"/>
    </xf>
    <xf numFmtId="0" fontId="7" fillId="0" borderId="0" xfId="0" applyFont="1" applyProtection="1">
      <protection hidden="1"/>
    </xf>
    <xf numFmtId="0" fontId="8" fillId="4" borderId="0" xfId="0" applyFont="1" applyFill="1" applyBorder="1" applyAlignment="1" applyProtection="1">
      <alignment horizontal="left"/>
      <protection hidden="1"/>
    </xf>
    <xf numFmtId="0" fontId="7" fillId="4" borderId="0" xfId="0" applyFont="1" applyFill="1" applyProtection="1">
      <protection hidden="1"/>
    </xf>
    <xf numFmtId="0" fontId="8" fillId="4" borderId="0" xfId="0" applyFont="1" applyFill="1" applyBorder="1" applyAlignment="1" applyProtection="1">
      <alignment horizontal="right"/>
      <protection hidden="1"/>
    </xf>
    <xf numFmtId="0" fontId="7" fillId="4" borderId="0" xfId="0" applyFont="1" applyFill="1" applyBorder="1" applyAlignment="1" applyProtection="1">
      <protection hidden="1"/>
    </xf>
    <xf numFmtId="0" fontId="8" fillId="4" borderId="0" xfId="0" applyNumberFormat="1"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24" fillId="5" borderId="2" xfId="0" applyNumberFormat="1" applyFont="1" applyFill="1" applyBorder="1" applyAlignment="1" applyProtection="1">
      <alignment vertical="center" wrapText="1"/>
      <protection hidden="1"/>
    </xf>
    <xf numFmtId="0" fontId="25" fillId="4" borderId="0" xfId="0" applyFont="1" applyFill="1" applyBorder="1" applyAlignment="1" applyProtection="1">
      <protection hidden="1"/>
    </xf>
    <xf numFmtId="0" fontId="6" fillId="4" borderId="0" xfId="0" applyFont="1" applyFill="1" applyBorder="1" applyAlignment="1" applyProtection="1">
      <protection hidden="1"/>
    </xf>
    <xf numFmtId="0" fontId="7" fillId="4" borderId="0" xfId="0" applyFont="1" applyFill="1" applyBorder="1" applyProtection="1">
      <protection hidden="1"/>
    </xf>
    <xf numFmtId="0" fontId="7" fillId="4" borderId="0" xfId="0" applyFont="1" applyFill="1" applyBorder="1" applyAlignment="1" applyProtection="1">
      <alignment vertical="center"/>
      <protection hidden="1"/>
    </xf>
    <xf numFmtId="0" fontId="7" fillId="5" borderId="0" xfId="0" applyFont="1" applyFill="1" applyBorder="1" applyAlignment="1" applyProtection="1">
      <alignment vertical="center"/>
      <protection hidden="1"/>
    </xf>
    <xf numFmtId="0" fontId="7" fillId="5" borderId="0" xfId="0" applyFont="1" applyFill="1" applyBorder="1" applyProtection="1">
      <protection hidden="1"/>
    </xf>
    <xf numFmtId="49" fontId="18" fillId="5" borderId="2" xfId="0" applyNumberFormat="1" applyFont="1" applyFill="1" applyBorder="1" applyAlignment="1" applyProtection="1">
      <alignment vertical="center" wrapText="1"/>
      <protection locked="0" hidden="1"/>
    </xf>
    <xf numFmtId="0" fontId="18" fillId="5" borderId="2" xfId="0" applyNumberFormat="1" applyFont="1" applyFill="1" applyBorder="1" applyAlignment="1" applyProtection="1">
      <alignment vertical="center" wrapText="1"/>
      <protection locked="0" hidden="1"/>
    </xf>
    <xf numFmtId="14" fontId="18" fillId="5" borderId="2" xfId="0" applyNumberFormat="1" applyFont="1" applyFill="1" applyBorder="1" applyAlignment="1" applyProtection="1">
      <alignment vertical="center" wrapText="1"/>
      <protection locked="0" hidden="1"/>
    </xf>
    <xf numFmtId="4" fontId="18" fillId="5" borderId="2" xfId="0" applyNumberFormat="1" applyFont="1" applyFill="1" applyBorder="1" applyAlignment="1" applyProtection="1">
      <alignment vertical="center" wrapText="1"/>
      <protection locked="0" hidden="1"/>
    </xf>
    <xf numFmtId="0" fontId="18" fillId="4" borderId="9" xfId="0" applyFont="1" applyFill="1" applyBorder="1" applyAlignment="1" applyProtection="1">
      <alignment vertical="center" wrapText="1"/>
      <protection locked="0" hidden="1"/>
    </xf>
    <xf numFmtId="49" fontId="18" fillId="5" borderId="5" xfId="0" applyNumberFormat="1" applyFont="1" applyFill="1" applyBorder="1" applyAlignment="1" applyProtection="1">
      <alignment vertical="center" wrapText="1"/>
      <protection locked="0" hidden="1"/>
    </xf>
    <xf numFmtId="0" fontId="18" fillId="5" borderId="5" xfId="0" applyNumberFormat="1" applyFont="1" applyFill="1" applyBorder="1" applyAlignment="1" applyProtection="1">
      <alignment vertical="center" wrapText="1"/>
      <protection locked="0" hidden="1"/>
    </xf>
    <xf numFmtId="14" fontId="18" fillId="5" borderId="5" xfId="0" applyNumberFormat="1" applyFont="1" applyFill="1" applyBorder="1" applyAlignment="1" applyProtection="1">
      <alignment vertical="center" wrapText="1"/>
      <protection locked="0" hidden="1"/>
    </xf>
    <xf numFmtId="4" fontId="18" fillId="5" borderId="5" xfId="0" applyNumberFormat="1" applyFont="1" applyFill="1" applyBorder="1" applyAlignment="1" applyProtection="1">
      <alignment vertical="center" wrapText="1"/>
      <protection locked="0" hidden="1"/>
    </xf>
    <xf numFmtId="0" fontId="18" fillId="4" borderId="11" xfId="0" applyFont="1" applyFill="1" applyBorder="1" applyAlignment="1" applyProtection="1">
      <alignment vertical="center" wrapText="1"/>
      <protection locked="0" hidden="1"/>
    </xf>
    <xf numFmtId="0" fontId="19" fillId="4" borderId="0" xfId="0" applyFont="1" applyFill="1" applyBorder="1" applyAlignment="1" applyProtection="1">
      <alignment vertical="center" wrapText="1"/>
      <protection hidden="1"/>
    </xf>
    <xf numFmtId="0" fontId="19" fillId="4" borderId="0" xfId="0" applyFont="1" applyFill="1" applyBorder="1" applyAlignment="1" applyProtection="1">
      <alignment horizontal="right" vertical="center" wrapText="1"/>
      <protection hidden="1"/>
    </xf>
    <xf numFmtId="4" fontId="19" fillId="4" borderId="0" xfId="0" applyNumberFormat="1" applyFont="1" applyFill="1" applyBorder="1" applyAlignment="1" applyProtection="1">
      <alignment vertical="center" wrapText="1"/>
      <protection hidden="1"/>
    </xf>
    <xf numFmtId="0" fontId="7" fillId="0" borderId="0" xfId="0" applyFont="1" applyBorder="1" applyProtection="1">
      <protection hidden="1"/>
    </xf>
    <xf numFmtId="0" fontId="31" fillId="4" borderId="0" xfId="0" applyNumberFormat="1" applyFont="1" applyFill="1" applyBorder="1" applyAlignment="1" applyProtection="1">
      <alignment horizontal="left"/>
      <protection hidden="1"/>
    </xf>
    <xf numFmtId="0" fontId="31" fillId="4" borderId="0" xfId="0" applyFont="1" applyFill="1" applyBorder="1" applyAlignment="1" applyProtection="1">
      <alignment horizontal="left"/>
      <protection hidden="1"/>
    </xf>
    <xf numFmtId="0" fontId="18" fillId="0" borderId="0" xfId="0" applyFont="1" applyProtection="1">
      <protection hidden="1"/>
    </xf>
    <xf numFmtId="1" fontId="18" fillId="5" borderId="17" xfId="0" applyNumberFormat="1" applyFont="1" applyFill="1" applyBorder="1" applyProtection="1">
      <protection hidden="1"/>
    </xf>
    <xf numFmtId="0" fontId="18" fillId="5" borderId="2" xfId="0" applyFont="1" applyFill="1" applyBorder="1" applyProtection="1">
      <protection hidden="1"/>
    </xf>
    <xf numFmtId="165" fontId="18" fillId="5" borderId="2" xfId="0" applyNumberFormat="1" applyFont="1" applyFill="1" applyBorder="1" applyAlignment="1" applyProtection="1">
      <alignment horizontal="center"/>
      <protection hidden="1"/>
    </xf>
    <xf numFmtId="9" fontId="18" fillId="5" borderId="2" xfId="2" applyFont="1" applyFill="1" applyBorder="1" applyAlignment="1" applyProtection="1">
      <alignment vertical="center" wrapText="1"/>
      <protection hidden="1"/>
    </xf>
    <xf numFmtId="2" fontId="18" fillId="5" borderId="2" xfId="0" applyNumberFormat="1" applyFont="1" applyFill="1" applyBorder="1" applyAlignment="1" applyProtection="1">
      <alignment vertical="center"/>
      <protection hidden="1"/>
    </xf>
    <xf numFmtId="0" fontId="18" fillId="5" borderId="2" xfId="0" applyFont="1" applyFill="1" applyBorder="1" applyAlignment="1" applyProtection="1">
      <alignment horizontal="center"/>
      <protection hidden="1"/>
    </xf>
    <xf numFmtId="0" fontId="18" fillId="5" borderId="2" xfId="0" applyFont="1" applyFill="1" applyBorder="1" applyAlignment="1" applyProtection="1">
      <alignment wrapText="1"/>
      <protection hidden="1"/>
    </xf>
    <xf numFmtId="4" fontId="18" fillId="0" borderId="2" xfId="1" applyNumberFormat="1" applyFont="1" applyBorder="1" applyAlignment="1" applyProtection="1">
      <alignment horizontal="right"/>
      <protection hidden="1"/>
    </xf>
    <xf numFmtId="0" fontId="18" fillId="0" borderId="18" xfId="0" applyFont="1" applyBorder="1" applyProtection="1">
      <protection hidden="1"/>
    </xf>
    <xf numFmtId="1" fontId="18" fillId="5" borderId="17" xfId="0" applyNumberFormat="1" applyFont="1" applyFill="1" applyBorder="1" applyAlignment="1" applyProtection="1">
      <alignment horizontal="center"/>
      <protection locked="0" hidden="1"/>
    </xf>
    <xf numFmtId="0" fontId="18" fillId="5" borderId="2" xfId="0" applyFont="1" applyFill="1" applyBorder="1" applyProtection="1">
      <protection locked="0" hidden="1"/>
    </xf>
    <xf numFmtId="165" fontId="18" fillId="5" borderId="2" xfId="0" applyNumberFormat="1" applyFont="1" applyFill="1" applyBorder="1" applyAlignment="1" applyProtection="1">
      <alignment horizontal="center"/>
      <protection locked="0" hidden="1"/>
    </xf>
    <xf numFmtId="10" fontId="18" fillId="5" borderId="2" xfId="2" applyNumberFormat="1" applyFont="1" applyFill="1" applyBorder="1" applyAlignment="1" applyProtection="1">
      <alignment horizontal="right" wrapText="1"/>
      <protection locked="0" hidden="1"/>
    </xf>
    <xf numFmtId="2" fontId="18" fillId="5" borderId="2" xfId="2" applyNumberFormat="1" applyFont="1" applyFill="1" applyBorder="1" applyAlignment="1" applyProtection="1">
      <alignment horizontal="right" wrapText="1"/>
      <protection locked="0" hidden="1"/>
    </xf>
    <xf numFmtId="2" fontId="18" fillId="5" borderId="2" xfId="0" applyNumberFormat="1" applyFont="1" applyFill="1" applyBorder="1" applyAlignment="1" applyProtection="1">
      <alignment horizontal="right"/>
      <protection locked="0" hidden="1"/>
    </xf>
    <xf numFmtId="0" fontId="18" fillId="5" borderId="2" xfId="0" applyFont="1" applyFill="1" applyBorder="1" applyAlignment="1" applyProtection="1">
      <alignment horizontal="center"/>
      <protection locked="0" hidden="1"/>
    </xf>
    <xf numFmtId="0" fontId="18" fillId="5" borderId="2" xfId="0" applyFont="1" applyFill="1" applyBorder="1" applyAlignment="1" applyProtection="1">
      <alignment wrapText="1"/>
      <protection locked="0" hidden="1"/>
    </xf>
    <xf numFmtId="4" fontId="18" fillId="4" borderId="2" xfId="1" applyNumberFormat="1" applyFont="1" applyFill="1" applyBorder="1" applyAlignment="1" applyProtection="1">
      <alignment horizontal="right"/>
      <protection locked="0" hidden="1"/>
    </xf>
    <xf numFmtId="0" fontId="13" fillId="4" borderId="18" xfId="0" applyFont="1" applyFill="1" applyBorder="1" applyProtection="1">
      <protection locked="0" hidden="1"/>
    </xf>
    <xf numFmtId="1" fontId="18" fillId="5" borderId="19" xfId="0" applyNumberFormat="1" applyFont="1" applyFill="1" applyBorder="1" applyAlignment="1" applyProtection="1">
      <alignment horizontal="center"/>
      <protection locked="0" hidden="1"/>
    </xf>
    <xf numFmtId="0" fontId="18" fillId="5" borderId="20" xfId="0" applyFont="1" applyFill="1" applyBorder="1" applyProtection="1">
      <protection locked="0" hidden="1"/>
    </xf>
    <xf numFmtId="165" fontId="18" fillId="5" borderId="20" xfId="0" applyNumberFormat="1" applyFont="1" applyFill="1" applyBorder="1" applyAlignment="1" applyProtection="1">
      <alignment horizontal="center"/>
      <protection locked="0" hidden="1"/>
    </xf>
    <xf numFmtId="0" fontId="13" fillId="4" borderId="21" xfId="0" applyFont="1" applyFill="1" applyBorder="1" applyProtection="1">
      <protection locked="0" hidden="1"/>
    </xf>
    <xf numFmtId="0" fontId="0" fillId="0" borderId="0" xfId="0" applyProtection="1">
      <protection hidden="1"/>
    </xf>
    <xf numFmtId="4" fontId="8" fillId="3" borderId="4" xfId="0" applyNumberFormat="1" applyFont="1" applyFill="1" applyBorder="1" applyAlignment="1" applyProtection="1">
      <alignment horizontal="right" vertical="center" wrapText="1"/>
      <protection hidden="1"/>
    </xf>
    <xf numFmtId="43" fontId="13" fillId="0" borderId="0" xfId="1" applyFont="1" applyFill="1" applyAlignment="1">
      <alignment vertical="top"/>
    </xf>
    <xf numFmtId="43" fontId="19" fillId="0" borderId="0" xfId="1" applyFont="1" applyFill="1" applyAlignment="1">
      <alignment vertical="top"/>
    </xf>
    <xf numFmtId="43" fontId="18" fillId="0" borderId="0" xfId="1" applyFont="1" applyFill="1" applyAlignment="1">
      <alignment vertical="top"/>
    </xf>
    <xf numFmtId="43" fontId="19" fillId="0" borderId="0" xfId="1" applyFont="1" applyAlignment="1">
      <alignment horizontal="center" vertical="top"/>
    </xf>
    <xf numFmtId="2" fontId="19" fillId="0" borderId="0" xfId="0" applyNumberFormat="1" applyFont="1" applyAlignment="1">
      <alignment horizontal="center"/>
    </xf>
    <xf numFmtId="166" fontId="18" fillId="0" borderId="0" xfId="0" quotePrefix="1" applyNumberFormat="1" applyFont="1" applyAlignment="1">
      <alignment horizontal="center"/>
    </xf>
    <xf numFmtId="167" fontId="18" fillId="0" borderId="0" xfId="1" applyNumberFormat="1" applyFont="1" applyAlignment="1">
      <alignment horizontal="center"/>
    </xf>
    <xf numFmtId="43" fontId="0" fillId="0" borderId="0" xfId="1" applyFont="1"/>
    <xf numFmtId="0" fontId="18" fillId="0" borderId="0" xfId="0" applyFont="1" applyAlignment="1">
      <alignment horizontal="center"/>
    </xf>
    <xf numFmtId="0" fontId="18" fillId="0" borderId="0" xfId="0" applyFont="1" applyAlignment="1">
      <alignment horizontal="right" vertical="center" wrapText="1"/>
    </xf>
    <xf numFmtId="0" fontId="18" fillId="0" borderId="0" xfId="0" applyFont="1"/>
    <xf numFmtId="0" fontId="26" fillId="2" borderId="2" xfId="0" applyFont="1" applyFill="1" applyBorder="1" applyAlignment="1" applyProtection="1">
      <alignment horizontal="center" vertical="center" wrapText="1"/>
      <protection hidden="1"/>
    </xf>
    <xf numFmtId="0" fontId="30" fillId="2" borderId="2"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left" vertical="center" wrapText="1"/>
    </xf>
    <xf numFmtId="4" fontId="19" fillId="2" borderId="2" xfId="0" applyNumberFormat="1" applyFont="1" applyFill="1" applyBorder="1" applyAlignment="1" applyProtection="1">
      <alignment horizontal="right" vertical="center" wrapText="1"/>
    </xf>
    <xf numFmtId="0" fontId="19" fillId="2" borderId="4" xfId="0" applyFont="1" applyFill="1" applyBorder="1" applyAlignment="1" applyProtection="1">
      <alignment horizontal="left" vertical="center" wrapText="1"/>
    </xf>
    <xf numFmtId="4" fontId="19" fillId="2" borderId="2" xfId="0" applyNumberFormat="1" applyFont="1" applyFill="1" applyBorder="1" applyAlignment="1" applyProtection="1">
      <alignment vertical="center" wrapText="1"/>
    </xf>
    <xf numFmtId="4" fontId="10" fillId="2" borderId="2" xfId="0" applyNumberFormat="1" applyFont="1" applyFill="1" applyBorder="1" applyAlignment="1" applyProtection="1">
      <alignment vertical="center" wrapText="1"/>
    </xf>
    <xf numFmtId="0" fontId="11" fillId="2" borderId="14"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4" fontId="8" fillId="2" borderId="4" xfId="0" applyNumberFormat="1" applyFont="1" applyFill="1" applyBorder="1" applyAlignment="1" applyProtection="1">
      <alignment horizontal="right" vertical="center" wrapText="1"/>
      <protection hidden="1"/>
    </xf>
    <xf numFmtId="0" fontId="0" fillId="2" borderId="2" xfId="0" applyFill="1" applyBorder="1"/>
    <xf numFmtId="0" fontId="0" fillId="0" borderId="2" xfId="0" applyBorder="1"/>
    <xf numFmtId="0" fontId="0" fillId="0" borderId="2" xfId="0" applyBorder="1" applyAlignment="1">
      <alignment horizontal="left" vertical="top"/>
    </xf>
    <xf numFmtId="0" fontId="7" fillId="0" borderId="0" xfId="0" applyFont="1" applyProtection="1"/>
    <xf numFmtId="0" fontId="8" fillId="0" borderId="0" xfId="0" applyFont="1" applyFill="1" applyBorder="1" applyAlignment="1" applyProtection="1">
      <alignment horizontal="left"/>
    </xf>
    <xf numFmtId="0" fontId="8" fillId="0" borderId="13" xfId="0" applyFont="1" applyFill="1" applyBorder="1" applyAlignment="1" applyProtection="1">
      <alignment horizontal="left"/>
    </xf>
    <xf numFmtId="0" fontId="7" fillId="0" borderId="0" xfId="0" applyFont="1" applyFill="1" applyProtection="1"/>
    <xf numFmtId="0" fontId="8" fillId="4" borderId="0" xfId="0" applyFont="1" applyFill="1" applyBorder="1" applyAlignment="1" applyProtection="1">
      <alignment horizontal="left"/>
    </xf>
    <xf numFmtId="0" fontId="8" fillId="4" borderId="0" xfId="0" applyNumberFormat="1" applyFont="1" applyFill="1" applyBorder="1" applyAlignment="1" applyProtection="1">
      <alignment horizontal="left"/>
    </xf>
    <xf numFmtId="0" fontId="0" fillId="0" borderId="3" xfId="0" applyBorder="1" applyAlignment="1">
      <alignment horizontal="center"/>
    </xf>
    <xf numFmtId="0" fontId="0" fillId="0" borderId="11" xfId="0" applyBorder="1" applyAlignment="1">
      <alignment horizontal="center"/>
    </xf>
    <xf numFmtId="44" fontId="0" fillId="0" borderId="11" xfId="0" applyNumberFormat="1" applyBorder="1"/>
    <xf numFmtId="0" fontId="0" fillId="0" borderId="5" xfId="0" applyBorder="1" applyAlignment="1">
      <alignment horizontal="center"/>
    </xf>
    <xf numFmtId="0" fontId="0" fillId="5" borderId="3" xfId="0" applyFill="1" applyBorder="1" applyAlignment="1" applyProtection="1">
      <alignment horizontal="center"/>
      <protection locked="0" hidden="1"/>
    </xf>
    <xf numFmtId="0" fontId="0" fillId="5" borderId="11" xfId="0" applyFill="1" applyBorder="1" applyAlignment="1" applyProtection="1">
      <alignment horizontal="left"/>
      <protection locked="0" hidden="1"/>
    </xf>
    <xf numFmtId="44" fontId="0" fillId="5" borderId="11" xfId="0" applyNumberFormat="1" applyFill="1" applyBorder="1" applyProtection="1">
      <protection locked="0" hidden="1"/>
    </xf>
    <xf numFmtId="0" fontId="0" fillId="5" borderId="5" xfId="0" applyFill="1" applyBorder="1" applyAlignment="1" applyProtection="1">
      <alignment horizontal="center"/>
      <protection locked="0" hidden="1"/>
    </xf>
    <xf numFmtId="0" fontId="0" fillId="0" borderId="0" xfId="0" applyProtection="1">
      <protection locked="0" hidden="1"/>
    </xf>
    <xf numFmtId="0" fontId="0" fillId="5" borderId="13" xfId="0" applyFill="1" applyBorder="1" applyAlignment="1" applyProtection="1">
      <alignment horizontal="center"/>
      <protection locked="0" hidden="1"/>
    </xf>
    <xf numFmtId="0" fontId="0" fillId="5" borderId="9" xfId="0" applyFill="1" applyBorder="1" applyAlignment="1" applyProtection="1">
      <alignment horizontal="left"/>
      <protection locked="0" hidden="1"/>
    </xf>
    <xf numFmtId="44" fontId="0" fillId="5" borderId="9" xfId="0" applyNumberFormat="1" applyFill="1" applyBorder="1" applyProtection="1">
      <protection locked="0" hidden="1"/>
    </xf>
    <xf numFmtId="0" fontId="0" fillId="5" borderId="2" xfId="0" applyFill="1" applyBorder="1" applyAlignment="1" applyProtection="1">
      <alignment horizontal="center"/>
      <protection locked="0" hidden="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0" xfId="0" applyFont="1"/>
    <xf numFmtId="0" fontId="11" fillId="2" borderId="2"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wrapText="1"/>
      <protection hidden="1"/>
    </xf>
    <xf numFmtId="1" fontId="18" fillId="5" borderId="2" xfId="0" applyNumberFormat="1" applyFont="1" applyFill="1" applyBorder="1" applyProtection="1">
      <protection hidden="1"/>
    </xf>
    <xf numFmtId="0" fontId="18" fillId="0" borderId="2" xfId="0" applyFont="1" applyBorder="1" applyProtection="1">
      <protection hidden="1"/>
    </xf>
    <xf numFmtId="1" fontId="18" fillId="5" borderId="2" xfId="0" applyNumberFormat="1" applyFont="1" applyFill="1" applyBorder="1" applyAlignment="1" applyProtection="1">
      <alignment horizontal="center"/>
      <protection locked="0" hidden="1"/>
    </xf>
    <xf numFmtId="0" fontId="13" fillId="4" borderId="2" xfId="0" applyFont="1" applyFill="1" applyBorder="1" applyProtection="1">
      <protection locked="0" hidden="1"/>
    </xf>
    <xf numFmtId="4" fontId="19" fillId="2" borderId="4" xfId="0" applyNumberFormat="1" applyFont="1" applyFill="1" applyBorder="1" applyAlignment="1" applyProtection="1">
      <alignment vertical="center" wrapText="1"/>
      <protection hidden="1"/>
    </xf>
    <xf numFmtId="0" fontId="19" fillId="2" borderId="4" xfId="0" applyFont="1" applyFill="1" applyBorder="1" applyAlignment="1" applyProtection="1">
      <alignment vertical="center" wrapText="1"/>
      <protection hidden="1"/>
    </xf>
    <xf numFmtId="0" fontId="3" fillId="2" borderId="11" xfId="0" applyFont="1" applyFill="1" applyBorder="1" applyAlignment="1">
      <alignment horizontal="center" vertical="center" wrapText="1"/>
    </xf>
    <xf numFmtId="0" fontId="31" fillId="0" borderId="0" xfId="0" applyFont="1" applyProtection="1">
      <protection hidden="1"/>
    </xf>
    <xf numFmtId="0" fontId="8" fillId="0" borderId="0" xfId="0" applyFont="1" applyAlignment="1" applyProtection="1">
      <alignment horizontal="left"/>
      <protection hidden="1"/>
    </xf>
    <xf numFmtId="0" fontId="0" fillId="0" borderId="0" xfId="0" applyAlignment="1" applyProtection="1">
      <protection hidden="1"/>
    </xf>
    <xf numFmtId="0" fontId="8" fillId="0" borderId="0" xfId="0" applyNumberFormat="1"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0" fontId="6" fillId="0" borderId="0" xfId="0" applyFont="1" applyFill="1" applyAlignment="1" applyProtection="1">
      <protection hidden="1"/>
    </xf>
    <xf numFmtId="0" fontId="0" fillId="0" borderId="0" xfId="0" applyFill="1" applyProtection="1">
      <protection hidden="1"/>
    </xf>
    <xf numFmtId="0" fontId="35" fillId="0" borderId="0" xfId="0" applyFont="1" applyProtection="1">
      <protection hidden="1"/>
    </xf>
    <xf numFmtId="0" fontId="8" fillId="0" borderId="0" xfId="0" applyFont="1" applyAlignment="1" applyProtection="1">
      <alignment horizontal="right"/>
      <protection hidden="1"/>
    </xf>
    <xf numFmtId="0" fontId="7" fillId="0" borderId="0" xfId="0" applyFont="1" applyAlignment="1" applyProtection="1">
      <protection hidden="1"/>
    </xf>
    <xf numFmtId="0" fontId="7"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6" fillId="0" borderId="0" xfId="0" applyFont="1" applyAlignment="1" applyProtection="1">
      <protection hidden="1"/>
    </xf>
    <xf numFmtId="0" fontId="0" fillId="0" borderId="0" xfId="0" applyBorder="1" applyAlignment="1" applyProtection="1">
      <protection hidden="1"/>
    </xf>
    <xf numFmtId="1" fontId="18" fillId="5" borderId="6" xfId="0" applyNumberFormat="1" applyFont="1" applyFill="1" applyBorder="1" applyProtection="1">
      <protection hidden="1"/>
    </xf>
    <xf numFmtId="0" fontId="18" fillId="5" borderId="4" xfId="0" applyFont="1" applyFill="1" applyBorder="1" applyProtection="1">
      <protection hidden="1"/>
    </xf>
    <xf numFmtId="9" fontId="18" fillId="5" borderId="4" xfId="2" applyFont="1" applyFill="1" applyBorder="1" applyAlignment="1" applyProtection="1">
      <alignment vertical="center" wrapText="1"/>
      <protection hidden="1"/>
    </xf>
    <xf numFmtId="2" fontId="18" fillId="5" borderId="4" xfId="2" applyNumberFormat="1" applyFont="1" applyFill="1" applyBorder="1" applyAlignment="1" applyProtection="1">
      <alignment horizontal="right" wrapText="1"/>
      <protection hidden="1"/>
    </xf>
    <xf numFmtId="43" fontId="18" fillId="5" borderId="4" xfId="1" applyFont="1" applyFill="1" applyBorder="1" applyAlignment="1" applyProtection="1">
      <alignment horizontal="center" wrapText="1"/>
      <protection hidden="1"/>
    </xf>
    <xf numFmtId="43" fontId="18" fillId="4" borderId="4" xfId="1" applyFont="1" applyFill="1" applyBorder="1" applyAlignment="1" applyProtection="1">
      <alignment horizontal="right" wrapText="1"/>
      <protection hidden="1"/>
    </xf>
    <xf numFmtId="43" fontId="18" fillId="4" borderId="4" xfId="1" applyFont="1" applyFill="1" applyBorder="1" applyAlignment="1" applyProtection="1">
      <alignment horizontal="center" wrapText="1"/>
      <protection hidden="1"/>
    </xf>
    <xf numFmtId="4" fontId="18" fillId="4" borderId="4" xfId="1" applyNumberFormat="1" applyFont="1" applyFill="1" applyBorder="1" applyAlignment="1" applyProtection="1">
      <alignment horizontal="right"/>
      <protection hidden="1"/>
    </xf>
    <xf numFmtId="43" fontId="13" fillId="4" borderId="4" xfId="1" applyFont="1" applyFill="1" applyBorder="1" applyAlignment="1" applyProtection="1">
      <alignment horizontal="right"/>
      <protection hidden="1"/>
    </xf>
    <xf numFmtId="0" fontId="18" fillId="5" borderId="7" xfId="0" applyFont="1" applyFill="1" applyBorder="1" applyProtection="1">
      <protection hidden="1"/>
    </xf>
    <xf numFmtId="1" fontId="18" fillId="5" borderId="8" xfId="0" applyNumberFormat="1" applyFont="1" applyFill="1" applyBorder="1" applyAlignment="1" applyProtection="1">
      <alignment horizontal="center"/>
      <protection locked="0" hidden="1"/>
    </xf>
    <xf numFmtId="9" fontId="18" fillId="5" borderId="2" xfId="2" applyFont="1" applyFill="1" applyBorder="1" applyAlignment="1" applyProtection="1">
      <alignment vertical="center" wrapText="1"/>
      <protection locked="0" hidden="1"/>
    </xf>
    <xf numFmtId="43" fontId="18" fillId="5" borderId="2" xfId="1" applyFont="1" applyFill="1" applyBorder="1" applyAlignment="1" applyProtection="1">
      <alignment horizontal="right" wrapText="1"/>
      <protection locked="0" hidden="1"/>
    </xf>
    <xf numFmtId="43" fontId="18" fillId="5" borderId="2" xfId="1" applyFont="1" applyFill="1" applyBorder="1" applyAlignment="1" applyProtection="1">
      <alignment horizontal="center" wrapText="1"/>
      <protection locked="0" hidden="1"/>
    </xf>
    <xf numFmtId="43" fontId="13" fillId="5" borderId="11" xfId="1" applyFont="1" applyFill="1" applyBorder="1" applyAlignment="1" applyProtection="1">
      <alignment horizontal="center" wrapText="1"/>
      <protection locked="0" hidden="1"/>
    </xf>
    <xf numFmtId="4" fontId="18" fillId="4" borderId="2" xfId="1" applyNumberFormat="1" applyFont="1" applyFill="1" applyBorder="1" applyAlignment="1" applyProtection="1">
      <alignment horizontal="center" wrapText="1"/>
      <protection locked="0" hidden="1"/>
    </xf>
    <xf numFmtId="43" fontId="13" fillId="4" borderId="2" xfId="1" applyFont="1" applyFill="1" applyBorder="1" applyAlignment="1" applyProtection="1">
      <alignment horizontal="right"/>
      <protection locked="0" hidden="1"/>
    </xf>
    <xf numFmtId="0" fontId="18" fillId="5" borderId="9" xfId="0" applyFont="1" applyFill="1" applyBorder="1" applyProtection="1">
      <protection locked="0" hidden="1"/>
    </xf>
    <xf numFmtId="0" fontId="0" fillId="0" borderId="0" xfId="0" applyBorder="1" applyProtection="1">
      <protection locked="0" hidden="1"/>
    </xf>
    <xf numFmtId="43" fontId="0" fillId="4" borderId="2" xfId="1" applyFont="1" applyFill="1" applyBorder="1" applyProtection="1">
      <protection hidden="1"/>
    </xf>
    <xf numFmtId="0" fontId="18" fillId="0" borderId="0" xfId="0" applyFont="1" applyBorder="1" applyProtection="1">
      <protection hidden="1"/>
    </xf>
    <xf numFmtId="0" fontId="3" fillId="0" borderId="0" xfId="0" applyFont="1" applyAlignment="1">
      <alignment horizontal="center"/>
    </xf>
    <xf numFmtId="10" fontId="0" fillId="0" borderId="0" xfId="0" applyNumberFormat="1"/>
    <xf numFmtId="2" fontId="0" fillId="0" borderId="0" xfId="0" applyNumberFormat="1"/>
    <xf numFmtId="4" fontId="36" fillId="0" borderId="0" xfId="1" applyNumberFormat="1" applyFont="1" applyBorder="1" applyAlignment="1">
      <alignment horizontal="center" vertical="center" wrapText="1"/>
    </xf>
    <xf numFmtId="0" fontId="36" fillId="0" borderId="0" xfId="0" applyFont="1" applyBorder="1" applyAlignment="1">
      <alignment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0" xfId="0" applyBorder="1"/>
    <xf numFmtId="0" fontId="18" fillId="0" borderId="26" xfId="0" applyFont="1" applyBorder="1" applyAlignment="1">
      <alignment horizontal="center" vertical="center" wrapText="1"/>
    </xf>
    <xf numFmtId="0" fontId="37" fillId="0" borderId="24" xfId="0" applyFont="1" applyBorder="1" applyAlignment="1">
      <alignment horizontal="center" vertical="center" wrapText="1"/>
    </xf>
    <xf numFmtId="0" fontId="36" fillId="0" borderId="29" xfId="0" applyFont="1" applyBorder="1" applyAlignment="1">
      <alignment horizontal="center" vertical="center" wrapText="1"/>
    </xf>
    <xf numFmtId="0" fontId="37" fillId="7" borderId="28"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7" fillId="0" borderId="0" xfId="0" applyFont="1" applyAlignment="1">
      <alignment horizontal="justify" vertical="center"/>
    </xf>
    <xf numFmtId="0" fontId="8" fillId="2"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center" vertical="center" wrapText="1"/>
      <protection hidden="1"/>
    </xf>
    <xf numFmtId="4" fontId="8" fillId="2" borderId="2" xfId="0" applyNumberFormat="1" applyFont="1" applyFill="1" applyBorder="1" applyAlignment="1" applyProtection="1">
      <alignment horizontal="right" vertical="center" wrapText="1"/>
      <protection hidden="1"/>
    </xf>
    <xf numFmtId="0" fontId="7" fillId="0" borderId="0" xfId="0" applyFont="1" applyBorder="1" applyAlignment="1" applyProtection="1">
      <alignment vertical="center"/>
      <protection hidden="1"/>
    </xf>
    <xf numFmtId="49" fontId="18" fillId="5" borderId="4" xfId="0" applyNumberFormat="1" applyFont="1" applyFill="1" applyBorder="1" applyAlignment="1" applyProtection="1">
      <alignment vertical="center" wrapText="1"/>
      <protection locked="0" hidden="1"/>
    </xf>
    <xf numFmtId="0" fontId="18" fillId="5" borderId="4" xfId="0" applyNumberFormat="1" applyFont="1" applyFill="1" applyBorder="1" applyAlignment="1" applyProtection="1">
      <alignment vertical="center" wrapText="1"/>
      <protection locked="0" hidden="1"/>
    </xf>
    <xf numFmtId="165" fontId="18" fillId="5" borderId="4" xfId="0" applyNumberFormat="1" applyFont="1" applyFill="1" applyBorder="1" applyAlignment="1" applyProtection="1">
      <alignment horizontal="center" vertical="center" wrapText="1"/>
      <protection locked="0" hidden="1"/>
    </xf>
    <xf numFmtId="9" fontId="18" fillId="5" borderId="4" xfId="2" applyFont="1" applyFill="1" applyBorder="1" applyAlignment="1" applyProtection="1">
      <alignment vertical="center" wrapText="1"/>
      <protection locked="0" hidden="1"/>
    </xf>
    <xf numFmtId="43" fontId="18" fillId="5" borderId="4" xfId="1" applyFont="1" applyFill="1" applyBorder="1" applyAlignment="1" applyProtection="1">
      <alignment vertical="center" wrapText="1"/>
      <protection locked="0" hidden="1"/>
    </xf>
    <xf numFmtId="4" fontId="18" fillId="5" borderId="4" xfId="0" applyNumberFormat="1" applyFont="1" applyFill="1" applyBorder="1" applyAlignment="1" applyProtection="1">
      <alignment vertical="center" wrapText="1"/>
      <protection locked="0" hidden="1"/>
    </xf>
    <xf numFmtId="14" fontId="18" fillId="5" borderId="4" xfId="0" applyNumberFormat="1" applyFont="1" applyFill="1" applyBorder="1" applyAlignment="1" applyProtection="1">
      <alignment vertical="center" wrapText="1"/>
      <protection locked="0" hidden="1"/>
    </xf>
    <xf numFmtId="0" fontId="18" fillId="4" borderId="7" xfId="0" applyFont="1" applyFill="1" applyBorder="1" applyAlignment="1" applyProtection="1">
      <alignment vertical="center" wrapText="1"/>
      <protection locked="0" hidden="1"/>
    </xf>
    <xf numFmtId="169" fontId="18" fillId="5" borderId="2" xfId="0" applyNumberFormat="1" applyFont="1" applyFill="1" applyBorder="1" applyAlignment="1" applyProtection="1">
      <alignment horizontal="center" vertical="center" wrapText="1"/>
      <protection locked="0" hidden="1"/>
    </xf>
    <xf numFmtId="43" fontId="18" fillId="5" borderId="2" xfId="1" applyFont="1" applyFill="1" applyBorder="1" applyAlignment="1" applyProtection="1">
      <alignment vertical="center" wrapText="1"/>
      <protection locked="0" hidden="1"/>
    </xf>
    <xf numFmtId="169" fontId="18" fillId="5" borderId="5" xfId="0" applyNumberFormat="1" applyFont="1" applyFill="1" applyBorder="1" applyAlignment="1" applyProtection="1">
      <alignment horizontal="center" vertical="center" wrapText="1"/>
      <protection locked="0" hidden="1"/>
    </xf>
    <xf numFmtId="9" fontId="18" fillId="5" borderId="5" xfId="2" applyFont="1" applyFill="1" applyBorder="1" applyAlignment="1" applyProtection="1">
      <alignment vertical="center" wrapText="1"/>
      <protection locked="0" hidden="1"/>
    </xf>
    <xf numFmtId="43" fontId="18" fillId="5" borderId="5" xfId="1" applyFont="1" applyFill="1" applyBorder="1" applyAlignment="1" applyProtection="1">
      <alignment vertical="center" wrapText="1"/>
      <protection locked="0" hidden="1"/>
    </xf>
    <xf numFmtId="0" fontId="30" fillId="4" borderId="0" xfId="0" applyFont="1" applyFill="1" applyBorder="1" applyAlignment="1" applyProtection="1">
      <alignment horizontal="justify" vertical="center" wrapText="1"/>
      <protection hidden="1"/>
    </xf>
    <xf numFmtId="9" fontId="10" fillId="4" borderId="2" xfId="2" applyFont="1" applyFill="1" applyBorder="1" applyAlignment="1" applyProtection="1">
      <alignment horizontal="center" wrapText="1"/>
      <protection locked="0" hidden="1"/>
    </xf>
    <xf numFmtId="0" fontId="14" fillId="4" borderId="0" xfId="0" applyFont="1" applyFill="1" applyBorder="1" applyAlignment="1" applyProtection="1">
      <alignment wrapText="1"/>
      <protection hidden="1"/>
    </xf>
    <xf numFmtId="0" fontId="3" fillId="4" borderId="2" xfId="0" applyFont="1" applyFill="1" applyBorder="1"/>
    <xf numFmtId="0" fontId="0" fillId="4" borderId="2" xfId="0" applyFill="1" applyBorder="1"/>
    <xf numFmtId="4" fontId="0" fillId="4" borderId="2" xfId="0" applyNumberFormat="1" applyFill="1" applyBorder="1"/>
    <xf numFmtId="4" fontId="13" fillId="4" borderId="2" xfId="0" applyNumberFormat="1" applyFont="1" applyFill="1" applyBorder="1" applyAlignment="1" applyProtection="1">
      <alignment horizontal="right" vertical="top" wrapText="1"/>
      <protection hidden="1"/>
    </xf>
    <xf numFmtId="0" fontId="0" fillId="0" borderId="9" xfId="0" applyBorder="1"/>
    <xf numFmtId="0" fontId="0" fillId="0" borderId="9" xfId="0" applyBorder="1" applyAlignment="1">
      <alignment horizontal="left" vertical="top"/>
    </xf>
    <xf numFmtId="0" fontId="3" fillId="0" borderId="2" xfId="0" applyFont="1" applyBorder="1"/>
    <xf numFmtId="0" fontId="0" fillId="0" borderId="2" xfId="0" applyBorder="1" applyAlignment="1">
      <alignment horizontal="left" indent="4"/>
    </xf>
    <xf numFmtId="0" fontId="0" fillId="0" borderId="2" xfId="0" applyFill="1" applyBorder="1" applyAlignment="1">
      <alignment horizontal="left" indent="4"/>
    </xf>
    <xf numFmtId="0" fontId="3" fillId="0" borderId="2" xfId="0" applyFont="1" applyFill="1" applyBorder="1"/>
    <xf numFmtId="0" fontId="18" fillId="5" borderId="11" xfId="0" applyNumberFormat="1" applyFont="1" applyFill="1" applyBorder="1" applyAlignment="1">
      <alignment horizontal="center" vertical="center" wrapText="1"/>
    </xf>
    <xf numFmtId="4" fontId="18" fillId="4" borderId="11" xfId="0" applyNumberFormat="1" applyFont="1" applyFill="1" applyBorder="1" applyAlignment="1">
      <alignment vertical="center" wrapText="1"/>
    </xf>
    <xf numFmtId="0" fontId="18" fillId="4" borderId="5" xfId="0" applyFont="1" applyFill="1" applyBorder="1" applyAlignment="1">
      <alignment vertical="center" wrapText="1"/>
    </xf>
    <xf numFmtId="0" fontId="18" fillId="5" borderId="8" xfId="0" applyNumberFormat="1" applyFont="1" applyFill="1" applyBorder="1" applyAlignment="1" applyProtection="1">
      <alignment horizontal="center" vertical="center" wrapText="1"/>
      <protection locked="0" hidden="1"/>
    </xf>
    <xf numFmtId="0" fontId="18" fillId="5" borderId="6" xfId="0" applyNumberFormat="1" applyFont="1" applyFill="1" applyBorder="1" applyAlignment="1" applyProtection="1">
      <alignment vertical="center" wrapText="1"/>
      <protection hidden="1"/>
    </xf>
    <xf numFmtId="0" fontId="19" fillId="5" borderId="12" xfId="0" applyNumberFormat="1" applyFont="1" applyFill="1" applyBorder="1" applyAlignment="1">
      <alignment vertical="center" wrapText="1"/>
    </xf>
    <xf numFmtId="49" fontId="19" fillId="5" borderId="12" xfId="0" applyNumberFormat="1" applyFont="1" applyFill="1" applyBorder="1" applyAlignment="1">
      <alignment vertical="center" wrapText="1"/>
    </xf>
    <xf numFmtId="14" fontId="19" fillId="5" borderId="12" xfId="0" applyNumberFormat="1" applyFont="1" applyFill="1" applyBorder="1" applyAlignment="1">
      <alignment vertical="center" wrapText="1"/>
    </xf>
    <xf numFmtId="49" fontId="19" fillId="5" borderId="12" xfId="0" applyNumberFormat="1" applyFont="1" applyFill="1" applyBorder="1" applyAlignment="1">
      <alignment horizontal="right" vertical="center" wrapText="1"/>
    </xf>
    <xf numFmtId="4" fontId="19" fillId="5" borderId="12" xfId="0" applyNumberFormat="1" applyFont="1" applyFill="1" applyBorder="1" applyAlignment="1">
      <alignment vertical="center" wrapText="1"/>
    </xf>
    <xf numFmtId="10" fontId="19" fillId="5" borderId="12" xfId="0" applyNumberFormat="1" applyFont="1" applyFill="1" applyBorder="1" applyAlignment="1">
      <alignment vertical="center" wrapText="1"/>
    </xf>
    <xf numFmtId="4" fontId="19" fillId="4" borderId="12" xfId="0" applyNumberFormat="1" applyFont="1" applyFill="1" applyBorder="1" applyAlignment="1">
      <alignment vertical="center" wrapText="1"/>
    </xf>
    <xf numFmtId="0" fontId="19" fillId="4" borderId="30" xfId="0" applyFont="1" applyFill="1" applyBorder="1" applyAlignment="1">
      <alignment vertical="center" wrapText="1"/>
    </xf>
    <xf numFmtId="0" fontId="3" fillId="0" borderId="2" xfId="0" applyFont="1" applyBorder="1" applyAlignment="1">
      <alignment horizontal="left" indent="6"/>
    </xf>
    <xf numFmtId="0" fontId="0" fillId="0" borderId="2" xfId="0" applyFill="1" applyBorder="1" applyAlignment="1">
      <alignment vertical="top" wrapText="1"/>
    </xf>
    <xf numFmtId="0" fontId="18" fillId="5" borderId="2" xfId="0" applyNumberFormat="1" applyFont="1" applyFill="1" applyBorder="1" applyAlignment="1" applyProtection="1">
      <alignment horizontal="center" vertical="center" wrapText="1"/>
      <protection locked="0" hidden="1"/>
    </xf>
    <xf numFmtId="0" fontId="26" fillId="2" borderId="2" xfId="0" applyFont="1" applyFill="1" applyBorder="1" applyAlignment="1" applyProtection="1">
      <alignment horizontal="center" vertical="center" wrapText="1"/>
      <protection hidden="1"/>
    </xf>
    <xf numFmtId="0" fontId="0" fillId="2" borderId="30" xfId="0" applyFill="1" applyBorder="1"/>
    <xf numFmtId="0" fontId="0" fillId="0" borderId="12" xfId="0" applyFont="1" applyFill="1" applyBorder="1"/>
    <xf numFmtId="0" fontId="23" fillId="4" borderId="0" xfId="0" applyFont="1" applyFill="1" applyBorder="1" applyAlignment="1" applyProtection="1">
      <alignment vertical="top" wrapText="1"/>
      <protection hidden="1"/>
    </xf>
    <xf numFmtId="4" fontId="18" fillId="4" borderId="4" xfId="0" applyNumberFormat="1" applyFont="1" applyFill="1" applyBorder="1" applyAlignment="1" applyProtection="1">
      <alignment horizontal="right" vertical="center" wrapText="1"/>
      <protection hidden="1"/>
    </xf>
    <xf numFmtId="4" fontId="18" fillId="4" borderId="2" xfId="0" applyNumberFormat="1" applyFont="1" applyFill="1" applyBorder="1" applyAlignment="1" applyProtection="1">
      <alignment horizontal="right" vertical="center" wrapText="1"/>
      <protection hidden="1"/>
    </xf>
    <xf numFmtId="4" fontId="18" fillId="4" borderId="5" xfId="0" applyNumberFormat="1" applyFont="1" applyFill="1" applyBorder="1" applyAlignment="1" applyProtection="1">
      <alignment horizontal="right" vertical="center" wrapText="1"/>
      <protection hidden="1"/>
    </xf>
    <xf numFmtId="1" fontId="18" fillId="5" borderId="17" xfId="0" applyNumberFormat="1" applyFont="1" applyFill="1" applyBorder="1" applyAlignment="1" applyProtection="1">
      <alignment horizontal="center"/>
      <protection hidden="1"/>
    </xf>
    <xf numFmtId="1" fontId="18" fillId="5" borderId="19" xfId="0" applyNumberFormat="1" applyFont="1" applyFill="1" applyBorder="1" applyAlignment="1" applyProtection="1">
      <alignment horizontal="center"/>
      <protection hidden="1"/>
    </xf>
    <xf numFmtId="4" fontId="18" fillId="4" borderId="2" xfId="1" applyNumberFormat="1" applyFont="1" applyFill="1" applyBorder="1" applyAlignment="1" applyProtection="1">
      <alignment horizontal="right"/>
      <protection hidden="1"/>
    </xf>
    <xf numFmtId="4" fontId="13" fillId="4" borderId="2" xfId="1" applyNumberFormat="1" applyFont="1" applyFill="1" applyBorder="1" applyAlignment="1" applyProtection="1">
      <alignment horizontal="right"/>
      <protection hidden="1"/>
    </xf>
    <xf numFmtId="4" fontId="18" fillId="4" borderId="20" xfId="1" applyNumberFormat="1" applyFont="1" applyFill="1" applyBorder="1" applyAlignment="1" applyProtection="1">
      <alignment horizontal="right"/>
      <protection hidden="1"/>
    </xf>
    <xf numFmtId="4" fontId="13" fillId="4" borderId="20" xfId="1" applyNumberFormat="1" applyFont="1" applyFill="1" applyBorder="1" applyAlignment="1" applyProtection="1">
      <alignment horizontal="right"/>
      <protection hidden="1"/>
    </xf>
    <xf numFmtId="1" fontId="18" fillId="5" borderId="2" xfId="0" applyNumberFormat="1" applyFont="1" applyFill="1" applyBorder="1" applyAlignment="1" applyProtection="1">
      <alignment horizontal="center"/>
      <protection hidden="1"/>
    </xf>
    <xf numFmtId="43" fontId="18" fillId="4" borderId="2" xfId="1" applyFont="1" applyFill="1" applyBorder="1" applyAlignment="1" applyProtection="1">
      <alignment horizontal="right" wrapText="1"/>
      <protection hidden="1"/>
    </xf>
    <xf numFmtId="0" fontId="18" fillId="5" borderId="6" xfId="0" applyNumberFormat="1" applyFont="1" applyFill="1" applyBorder="1" applyAlignment="1" applyProtection="1">
      <alignment horizontal="center" vertical="center" wrapText="1"/>
      <protection hidden="1"/>
    </xf>
    <xf numFmtId="0" fontId="18" fillId="5" borderId="8" xfId="0" applyNumberFormat="1" applyFont="1" applyFill="1" applyBorder="1" applyAlignment="1" applyProtection="1">
      <alignment horizontal="center" vertical="center" wrapText="1"/>
      <protection hidden="1"/>
    </xf>
    <xf numFmtId="0" fontId="18" fillId="5" borderId="10" xfId="0" applyNumberFormat="1" applyFont="1" applyFill="1" applyBorder="1" applyAlignment="1" applyProtection="1">
      <alignment horizontal="center" vertical="center" wrapText="1"/>
      <protection hidden="1"/>
    </xf>
    <xf numFmtId="0" fontId="0" fillId="5" borderId="3" xfId="0" applyFill="1" applyBorder="1" applyAlignment="1" applyProtection="1">
      <alignment horizontal="center"/>
      <protection hidden="1"/>
    </xf>
    <xf numFmtId="0" fontId="0" fillId="5" borderId="13" xfId="0" applyFill="1" applyBorder="1" applyAlignment="1" applyProtection="1">
      <alignment horizontal="center"/>
      <protection hidden="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2" fontId="36" fillId="0" borderId="27" xfId="0" applyNumberFormat="1" applyFont="1" applyBorder="1" applyAlignment="1">
      <alignment vertical="center"/>
    </xf>
    <xf numFmtId="2" fontId="36" fillId="0" borderId="24" xfId="0" applyNumberFormat="1" applyFont="1" applyBorder="1" applyAlignment="1">
      <alignment vertical="center" wrapText="1"/>
    </xf>
    <xf numFmtId="2" fontId="36" fillId="0" borderId="28" xfId="0" applyNumberFormat="1" applyFont="1" applyBorder="1" applyAlignment="1">
      <alignment vertical="center" wrapText="1"/>
    </xf>
    <xf numFmtId="0" fontId="36" fillId="0" borderId="22" xfId="0" applyFont="1" applyBorder="1" applyAlignment="1">
      <alignment vertical="center" wrapText="1"/>
    </xf>
    <xf numFmtId="0" fontId="36" fillId="0" borderId="24" xfId="0" applyFont="1" applyBorder="1" applyAlignment="1">
      <alignment vertical="center" wrapText="1"/>
    </xf>
    <xf numFmtId="0" fontId="36" fillId="0" borderId="28" xfId="0" applyFont="1" applyBorder="1" applyAlignment="1">
      <alignment vertical="center" wrapText="1"/>
    </xf>
    <xf numFmtId="2" fontId="36" fillId="0" borderId="22" xfId="0" applyNumberFormat="1" applyFont="1" applyBorder="1" applyAlignment="1">
      <alignment vertical="center" wrapText="1"/>
    </xf>
    <xf numFmtId="2" fontId="36" fillId="0" borderId="29" xfId="0" applyNumberFormat="1" applyFont="1" applyBorder="1" applyAlignment="1">
      <alignment horizontal="center" vertical="center" wrapText="1"/>
    </xf>
    <xf numFmtId="0" fontId="38" fillId="5" borderId="8" xfId="0" applyNumberFormat="1" applyFont="1" applyFill="1" applyBorder="1" applyAlignment="1" applyProtection="1">
      <alignment horizontal="center" vertical="center" wrapText="1"/>
      <protection locked="0" hidden="1"/>
    </xf>
    <xf numFmtId="0" fontId="38" fillId="5" borderId="11" xfId="0" applyNumberFormat="1" applyFont="1" applyFill="1" applyBorder="1" applyAlignment="1">
      <alignment horizontal="center" vertical="center" wrapText="1"/>
    </xf>
    <xf numFmtId="4" fontId="38" fillId="4" borderId="11" xfId="0" applyNumberFormat="1" applyFont="1" applyFill="1" applyBorder="1" applyAlignment="1">
      <alignment vertical="center" wrapText="1"/>
    </xf>
    <xf numFmtId="0" fontId="38" fillId="4" borderId="5" xfId="0" applyFont="1" applyFill="1" applyBorder="1" applyAlignment="1">
      <alignment vertical="center" wrapText="1"/>
    </xf>
    <xf numFmtId="49" fontId="18" fillId="5" borderId="11" xfId="0" applyNumberFormat="1" applyFont="1" applyFill="1" applyBorder="1" applyAlignment="1" applyProtection="1">
      <alignment vertical="center" wrapText="1"/>
      <protection locked="0" hidden="1"/>
    </xf>
    <xf numFmtId="0" fontId="18" fillId="5" borderId="11" xfId="0" applyNumberFormat="1" applyFont="1" applyFill="1" applyBorder="1" applyAlignment="1" applyProtection="1">
      <alignment vertical="center" wrapText="1"/>
      <protection locked="0" hidden="1"/>
    </xf>
    <xf numFmtId="14" fontId="18" fillId="5" borderId="11" xfId="0" applyNumberFormat="1" applyFont="1" applyFill="1" applyBorder="1" applyAlignment="1" applyProtection="1">
      <alignment vertical="center" wrapText="1"/>
      <protection locked="0" hidden="1"/>
    </xf>
    <xf numFmtId="49" fontId="18" fillId="5" borderId="11" xfId="0" applyNumberFormat="1" applyFont="1" applyFill="1" applyBorder="1" applyAlignment="1" applyProtection="1">
      <alignment horizontal="right" vertical="center" wrapText="1"/>
      <protection locked="0" hidden="1"/>
    </xf>
    <xf numFmtId="4" fontId="18" fillId="5" borderId="11" xfId="0" applyNumberFormat="1" applyFont="1" applyFill="1" applyBorder="1" applyAlignment="1" applyProtection="1">
      <alignment vertical="center" wrapText="1"/>
      <protection locked="0" hidden="1"/>
    </xf>
    <xf numFmtId="10" fontId="18" fillId="5" borderId="11" xfId="0" applyNumberFormat="1" applyFont="1" applyFill="1" applyBorder="1" applyAlignment="1" applyProtection="1">
      <alignment vertical="center" wrapText="1"/>
      <protection locked="0" hidden="1"/>
    </xf>
    <xf numFmtId="49" fontId="38" fillId="5" borderId="11" xfId="0" applyNumberFormat="1" applyFont="1" applyFill="1" applyBorder="1" applyAlignment="1" applyProtection="1">
      <alignment vertical="center" wrapText="1"/>
      <protection locked="0" hidden="1"/>
    </xf>
    <xf numFmtId="0" fontId="38" fillId="5" borderId="11" xfId="0" applyNumberFormat="1" applyFont="1" applyFill="1" applyBorder="1" applyAlignment="1" applyProtection="1">
      <alignment vertical="center" wrapText="1"/>
      <protection locked="0" hidden="1"/>
    </xf>
    <xf numFmtId="14" fontId="38" fillId="5" borderId="11" xfId="0" applyNumberFormat="1" applyFont="1" applyFill="1" applyBorder="1" applyAlignment="1" applyProtection="1">
      <alignment vertical="center" wrapText="1"/>
      <protection locked="0" hidden="1"/>
    </xf>
    <xf numFmtId="49" fontId="38" fillId="5" borderId="11" xfId="0" applyNumberFormat="1" applyFont="1" applyFill="1" applyBorder="1" applyAlignment="1" applyProtection="1">
      <alignment horizontal="right" vertical="center" wrapText="1"/>
      <protection locked="0" hidden="1"/>
    </xf>
    <xf numFmtId="10" fontId="38" fillId="5" borderId="11" xfId="0" applyNumberFormat="1" applyFont="1" applyFill="1" applyBorder="1" applyAlignment="1" applyProtection="1">
      <alignment vertical="center" wrapText="1"/>
      <protection locked="0" hidden="1"/>
    </xf>
    <xf numFmtId="14" fontId="38" fillId="5" borderId="11" xfId="0" applyNumberFormat="1" applyFont="1" applyFill="1" applyBorder="1" applyAlignment="1" applyProtection="1">
      <alignment horizontal="right" vertical="center" wrapText="1"/>
      <protection locked="0" hidden="1"/>
    </xf>
    <xf numFmtId="4" fontId="38" fillId="5" borderId="11" xfId="0" applyNumberFormat="1" applyFont="1" applyFill="1" applyBorder="1" applyAlignment="1" applyProtection="1">
      <alignment vertical="center" wrapText="1"/>
      <protection locked="0" hidden="1"/>
    </xf>
    <xf numFmtId="14" fontId="18" fillId="5" borderId="11" xfId="0" applyNumberFormat="1" applyFont="1" applyFill="1" applyBorder="1" applyAlignment="1" applyProtection="1">
      <alignment horizontal="right" vertical="center" wrapText="1"/>
      <protection locked="0" hidden="1"/>
    </xf>
    <xf numFmtId="9" fontId="10" fillId="4" borderId="2" xfId="2" applyFont="1" applyFill="1" applyBorder="1" applyAlignment="1" applyProtection="1">
      <alignment horizontal="center" wrapText="1"/>
      <protection hidden="1"/>
    </xf>
    <xf numFmtId="0" fontId="38" fillId="5" borderId="8" xfId="0" applyNumberFormat="1" applyFont="1" applyFill="1" applyBorder="1" applyAlignment="1" applyProtection="1">
      <alignment horizontal="center" vertical="center" wrapText="1"/>
      <protection hidden="1"/>
    </xf>
    <xf numFmtId="49" fontId="38" fillId="5" borderId="2" xfId="0" applyNumberFormat="1" applyFont="1" applyFill="1" applyBorder="1" applyAlignment="1" applyProtection="1">
      <alignment vertical="center" wrapText="1"/>
      <protection locked="0" hidden="1"/>
    </xf>
    <xf numFmtId="0" fontId="38" fillId="5" borderId="2" xfId="0" applyNumberFormat="1" applyFont="1" applyFill="1" applyBorder="1" applyAlignment="1" applyProtection="1">
      <alignment vertical="center" wrapText="1"/>
      <protection locked="0" hidden="1"/>
    </xf>
    <xf numFmtId="169" fontId="38" fillId="5" borderId="2" xfId="0" applyNumberFormat="1" applyFont="1" applyFill="1" applyBorder="1" applyAlignment="1" applyProtection="1">
      <alignment horizontal="center" vertical="center" wrapText="1"/>
      <protection locked="0" hidden="1"/>
    </xf>
    <xf numFmtId="9" fontId="38" fillId="5" borderId="2" xfId="2" applyFont="1" applyFill="1" applyBorder="1" applyAlignment="1" applyProtection="1">
      <alignment vertical="center" wrapText="1"/>
      <protection locked="0" hidden="1"/>
    </xf>
    <xf numFmtId="43" fontId="38" fillId="5" borderId="2" xfId="1" applyFont="1" applyFill="1" applyBorder="1" applyAlignment="1" applyProtection="1">
      <alignment vertical="center" wrapText="1"/>
      <protection locked="0" hidden="1"/>
    </xf>
    <xf numFmtId="4" fontId="38" fillId="5" borderId="2" xfId="0" applyNumberFormat="1" applyFont="1" applyFill="1" applyBorder="1" applyAlignment="1" applyProtection="1">
      <alignment vertical="center" wrapText="1"/>
      <protection locked="0" hidden="1"/>
    </xf>
    <xf numFmtId="14" fontId="38" fillId="5" borderId="2" xfId="0" applyNumberFormat="1" applyFont="1" applyFill="1" applyBorder="1" applyAlignment="1" applyProtection="1">
      <alignment vertical="center" wrapText="1"/>
      <protection locked="0" hidden="1"/>
    </xf>
    <xf numFmtId="4" fontId="38" fillId="4" borderId="2" xfId="0" applyNumberFormat="1" applyFont="1" applyFill="1" applyBorder="1" applyAlignment="1" applyProtection="1">
      <alignment horizontal="right" vertical="center" wrapText="1"/>
      <protection hidden="1"/>
    </xf>
    <xf numFmtId="0" fontId="38" fillId="4" borderId="9" xfId="0" applyFont="1" applyFill="1" applyBorder="1" applyAlignment="1" applyProtection="1">
      <alignment vertical="center" wrapText="1"/>
      <protection locked="0" hidden="1"/>
    </xf>
    <xf numFmtId="1" fontId="38" fillId="5" borderId="6" xfId="0" applyNumberFormat="1" applyFont="1" applyFill="1" applyBorder="1" applyAlignment="1" applyProtection="1">
      <alignment vertical="center" wrapText="1"/>
      <protection locked="0"/>
    </xf>
    <xf numFmtId="49" fontId="38" fillId="5" borderId="4" xfId="0" applyNumberFormat="1" applyFont="1" applyFill="1" applyBorder="1" applyAlignment="1" applyProtection="1">
      <alignment vertical="center" wrapText="1"/>
      <protection locked="0"/>
    </xf>
    <xf numFmtId="0" fontId="38" fillId="5" borderId="4" xfId="0" applyNumberFormat="1" applyFont="1" applyFill="1" applyBorder="1" applyAlignment="1" applyProtection="1">
      <alignment vertical="center" wrapText="1"/>
      <protection locked="0"/>
    </xf>
    <xf numFmtId="165" fontId="38" fillId="5" borderId="4" xfId="0" applyNumberFormat="1" applyFont="1" applyFill="1" applyBorder="1" applyAlignment="1" applyProtection="1">
      <alignment horizontal="center" vertical="center" wrapText="1"/>
      <protection locked="0"/>
    </xf>
    <xf numFmtId="9" fontId="38" fillId="5" borderId="4" xfId="0" applyNumberFormat="1" applyFont="1" applyFill="1" applyBorder="1" applyAlignment="1" applyProtection="1">
      <alignment vertical="center" wrapText="1"/>
      <protection locked="0"/>
    </xf>
    <xf numFmtId="43" fontId="38" fillId="5" borderId="4" xfId="0" applyNumberFormat="1" applyFont="1" applyFill="1" applyBorder="1" applyAlignment="1" applyProtection="1">
      <alignment vertical="center" wrapText="1"/>
      <protection locked="0"/>
    </xf>
    <xf numFmtId="4" fontId="38" fillId="5" borderId="4" xfId="0" applyNumberFormat="1" applyFont="1" applyFill="1" applyBorder="1" applyAlignment="1" applyProtection="1">
      <alignment vertical="center" wrapText="1"/>
      <protection locked="0"/>
    </xf>
    <xf numFmtId="14" fontId="38" fillId="5" borderId="4" xfId="0" applyNumberFormat="1" applyFont="1" applyFill="1" applyBorder="1" applyAlignment="1" applyProtection="1">
      <alignment vertical="center" wrapText="1"/>
      <protection locked="0"/>
    </xf>
    <xf numFmtId="4" fontId="38" fillId="4" borderId="4" xfId="0" applyNumberFormat="1" applyFont="1" applyFill="1" applyBorder="1" applyAlignment="1" applyProtection="1">
      <alignment vertical="center" wrapText="1"/>
    </xf>
    <xf numFmtId="0" fontId="38" fillId="4" borderId="7" xfId="0" applyFont="1" applyFill="1" applyBorder="1" applyAlignment="1" applyProtection="1">
      <alignment vertical="center" wrapText="1"/>
    </xf>
    <xf numFmtId="1" fontId="38" fillId="5" borderId="6" xfId="0" applyNumberFormat="1" applyFont="1" applyFill="1" applyBorder="1" applyAlignment="1" applyProtection="1">
      <alignment horizontal="center" vertical="center" wrapText="1"/>
    </xf>
    <xf numFmtId="0" fontId="19" fillId="4" borderId="12" xfId="0" applyFont="1" applyFill="1" applyBorder="1" applyAlignment="1" applyProtection="1">
      <alignment horizontal="right" wrapText="1"/>
      <protection hidden="1"/>
    </xf>
    <xf numFmtId="0" fontId="19" fillId="4" borderId="1" xfId="0" applyFont="1" applyFill="1" applyBorder="1" applyAlignment="1" applyProtection="1">
      <alignment horizontal="right" wrapText="1"/>
      <protection hidden="1"/>
    </xf>
    <xf numFmtId="0" fontId="8" fillId="2" borderId="0" xfId="0" applyFont="1" applyFill="1" applyBorder="1" applyAlignment="1" applyProtection="1">
      <alignment horizontal="left" wrapText="1"/>
    </xf>
    <xf numFmtId="0" fontId="8" fillId="2" borderId="1" xfId="0" applyFont="1" applyFill="1" applyBorder="1" applyAlignment="1" applyProtection="1">
      <alignment horizontal="left" wrapText="1"/>
    </xf>
    <xf numFmtId="0" fontId="17" fillId="2" borderId="0" xfId="0" applyFont="1" applyFill="1" applyBorder="1" applyAlignment="1" applyProtection="1">
      <alignment horizontal="center" vertical="center" wrapText="1"/>
    </xf>
    <xf numFmtId="0" fontId="8" fillId="5" borderId="2" xfId="0" applyNumberFormat="1" applyFont="1" applyFill="1" applyBorder="1" applyAlignment="1" applyProtection="1">
      <alignment horizontal="left" vertical="center" wrapText="1"/>
      <protection locked="0"/>
    </xf>
    <xf numFmtId="164" fontId="8" fillId="5" borderId="2" xfId="0" applyNumberFormat="1" applyFont="1" applyFill="1" applyBorder="1" applyAlignment="1" applyProtection="1">
      <alignment horizontal="left" vertical="center" wrapText="1"/>
      <protection locked="0"/>
    </xf>
    <xf numFmtId="0" fontId="23" fillId="4" borderId="0" xfId="0" applyFont="1" applyFill="1" applyBorder="1" applyAlignment="1" applyProtection="1">
      <alignment horizontal="left" vertical="top" wrapText="1"/>
      <protection hidden="1"/>
    </xf>
    <xf numFmtId="0" fontId="8" fillId="2" borderId="2" xfId="0" applyFont="1" applyFill="1" applyBorder="1" applyAlignment="1" applyProtection="1">
      <alignment horizontal="left" wrapText="1"/>
      <protection hidden="1"/>
    </xf>
    <xf numFmtId="164" fontId="8" fillId="2" borderId="2" xfId="0" applyNumberFormat="1" applyFont="1" applyFill="1" applyBorder="1" applyAlignment="1" applyProtection="1">
      <alignment horizontal="left"/>
      <protection hidden="1"/>
    </xf>
    <xf numFmtId="0" fontId="8" fillId="2" borderId="9" xfId="0" applyFont="1" applyFill="1" applyBorder="1" applyAlignment="1" applyProtection="1">
      <alignment horizontal="left"/>
      <protection hidden="1"/>
    </xf>
    <xf numFmtId="0" fontId="8" fillId="2" borderId="13" xfId="0" applyFont="1" applyFill="1" applyBorder="1" applyAlignment="1" applyProtection="1">
      <alignment horizontal="left"/>
      <protection hidden="1"/>
    </xf>
    <xf numFmtId="0" fontId="8" fillId="2" borderId="8" xfId="0" applyFont="1" applyFill="1" applyBorder="1" applyAlignment="1" applyProtection="1">
      <alignment horizontal="left"/>
      <protection hidden="1"/>
    </xf>
    <xf numFmtId="0" fontId="8" fillId="2" borderId="2" xfId="0"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26" fillId="2" borderId="5"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24" fillId="5" borderId="2" xfId="0" applyNumberFormat="1" applyFont="1" applyFill="1" applyBorder="1" applyAlignment="1" applyProtection="1">
      <alignment horizontal="center" vertical="center" wrapText="1"/>
      <protection hidden="1"/>
    </xf>
    <xf numFmtId="0" fontId="30" fillId="4" borderId="0" xfId="0" applyFont="1"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164" fontId="8" fillId="2" borderId="9" xfId="0" applyNumberFormat="1" applyFont="1" applyFill="1" applyBorder="1" applyAlignment="1" applyProtection="1">
      <alignment horizontal="left"/>
      <protection hidden="1"/>
    </xf>
    <xf numFmtId="164" fontId="8" fillId="2" borderId="13" xfId="0" applyNumberFormat="1" applyFont="1" applyFill="1" applyBorder="1" applyAlignment="1" applyProtection="1">
      <alignment horizontal="left"/>
      <protection hidden="1"/>
    </xf>
    <xf numFmtId="164" fontId="8" fillId="2" borderId="8" xfId="0" applyNumberFormat="1" applyFont="1" applyFill="1" applyBorder="1" applyAlignment="1" applyProtection="1">
      <alignment horizontal="left"/>
      <protection hidden="1"/>
    </xf>
    <xf numFmtId="0" fontId="15" fillId="4" borderId="0" xfId="0" applyFont="1" applyFill="1" applyBorder="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26" fillId="2" borderId="4" xfId="0" applyFont="1" applyFill="1" applyBorder="1" applyAlignment="1" applyProtection="1">
      <alignment horizontal="center" vertical="center" wrapText="1"/>
      <protection hidden="1"/>
    </xf>
    <xf numFmtId="0" fontId="26" fillId="2" borderId="5" xfId="0" applyFont="1" applyFill="1" applyBorder="1" applyAlignment="1" applyProtection="1">
      <alignment horizontal="left" vertical="center" wrapText="1"/>
      <protection hidden="1"/>
    </xf>
    <xf numFmtId="0" fontId="26" fillId="2" borderId="4"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wrapText="1"/>
    </xf>
    <xf numFmtId="164" fontId="8" fillId="2" borderId="9" xfId="0" applyNumberFormat="1" applyFont="1" applyFill="1" applyBorder="1" applyAlignment="1" applyProtection="1">
      <alignment horizontal="left"/>
    </xf>
    <xf numFmtId="164" fontId="8" fillId="2" borderId="13" xfId="0" applyNumberFormat="1" applyFont="1" applyFill="1" applyBorder="1" applyAlignment="1" applyProtection="1">
      <alignment horizontal="left"/>
    </xf>
    <xf numFmtId="164" fontId="8" fillId="2" borderId="8" xfId="0" applyNumberFormat="1" applyFont="1" applyFill="1" applyBorder="1" applyAlignment="1" applyProtection="1">
      <alignment horizontal="left"/>
    </xf>
    <xf numFmtId="0" fontId="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3" xfId="0" applyFont="1" applyFill="1" applyBorder="1" applyAlignment="1" applyProtection="1">
      <alignment horizontal="left"/>
    </xf>
    <xf numFmtId="0" fontId="8" fillId="2" borderId="8" xfId="0" applyFont="1" applyFill="1" applyBorder="1" applyAlignment="1" applyProtection="1">
      <alignment horizontal="left"/>
    </xf>
    <xf numFmtId="0" fontId="30" fillId="0" borderId="0" xfId="0" applyFont="1" applyBorder="1" applyAlignment="1" applyProtection="1">
      <alignment horizontal="left" vertical="center" wrapText="1"/>
      <protection hidden="1"/>
    </xf>
    <xf numFmtId="0" fontId="16" fillId="2" borderId="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wrapText="1"/>
      <protection hidden="1"/>
    </xf>
    <xf numFmtId="0" fontId="26"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30" fillId="4" borderId="0" xfId="0" applyFont="1" applyFill="1" applyBorder="1" applyAlignment="1" applyProtection="1">
      <alignment horizontal="justify" vertical="center" wrapText="1"/>
      <protection hidden="1"/>
    </xf>
    <xf numFmtId="168" fontId="8" fillId="2" borderId="2" xfId="0" applyNumberFormat="1" applyFont="1" applyFill="1" applyBorder="1" applyAlignment="1" applyProtection="1">
      <alignment horizontal="left"/>
    </xf>
    <xf numFmtId="0" fontId="24" fillId="5" borderId="2" xfId="0" applyNumberFormat="1" applyFont="1" applyFill="1" applyBorder="1" applyAlignment="1" applyProtection="1">
      <alignment horizontal="left" vertical="center" wrapText="1"/>
      <protection locked="0"/>
    </xf>
    <xf numFmtId="0" fontId="8" fillId="2" borderId="2" xfId="0" applyNumberFormat="1" applyFont="1" applyFill="1" applyBorder="1" applyAlignment="1" applyProtection="1">
      <alignment horizontal="left"/>
    </xf>
    <xf numFmtId="0" fontId="10" fillId="0" borderId="0" xfId="0" applyFont="1" applyFill="1" applyBorder="1" applyAlignment="1">
      <alignment horizontal="center" vertical="center" wrapText="1"/>
    </xf>
    <xf numFmtId="43" fontId="19" fillId="6" borderId="0" xfId="1" applyFont="1" applyFill="1" applyAlignment="1">
      <alignment horizontal="center" vertical="top"/>
    </xf>
    <xf numFmtId="0" fontId="36" fillId="0" borderId="2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36" fillId="0" borderId="22" xfId="0" applyFont="1" applyBorder="1" applyAlignment="1">
      <alignment horizontal="center" vertical="center" wrapText="1"/>
    </xf>
    <xf numFmtId="0" fontId="0" fillId="2" borderId="9" xfId="0" applyFill="1" applyBorder="1" applyAlignment="1">
      <alignment horizontal="center"/>
    </xf>
    <xf numFmtId="0" fontId="0" fillId="2" borderId="8" xfId="0" applyFill="1" applyBorder="1" applyAlignment="1">
      <alignment horizontal="center"/>
    </xf>
  </cellXfs>
  <cellStyles count="5">
    <cellStyle name="Komma" xfId="1" builtinId="3"/>
    <cellStyle name="Prozent" xfId="2" builtinId="5"/>
    <cellStyle name="Standard" xfId="0" builtinId="0"/>
    <cellStyle name="Standard 2 2" xfId="4" xr:uid="{00000000-0005-0000-0000-000003000000}"/>
    <cellStyle name="Standard 5" xfId="3" xr:uid="{00000000-0005-0000-0000-000004000000}"/>
  </cellStyles>
  <dxfs count="109">
    <dxf>
      <font>
        <b/>
        <i/>
      </font>
    </dxf>
    <dxf>
      <font>
        <b/>
        <i val="0"/>
      </font>
    </dxf>
    <dxf>
      <font>
        <b/>
        <i val="0"/>
      </font>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1"/>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top style="thin">
          <color theme="0" tint="-0.249977111117893"/>
        </top>
        <bottom/>
        <vertical/>
        <horizontal/>
      </border>
      <protection locked="0" hidden="1"/>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top style="thin">
          <color theme="0" tint="-0.249977111117893"/>
        </top>
        <bottom/>
      </border>
      <protection locked="0" hidden="1"/>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top style="thin">
          <color theme="0" tint="-0.249977111117893"/>
        </top>
        <bottom/>
      </border>
      <protection locked="1" hidden="1"/>
    </dxf>
    <dxf>
      <border outline="0">
        <left style="thin">
          <color theme="0" tint="-0.249977111117893"/>
        </left>
        <top style="thin">
          <color theme="0" tint="-0.249977111117893"/>
        </top>
      </border>
    </dxf>
    <dxf>
      <alignment horizontal="center" vertical="bottom"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1"/>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1"/>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vertical/>
        <horizontal/>
      </border>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1"/>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auto="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protection locked="0"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protection locked="0" hidden="1"/>
    </dxf>
    <dxf>
      <border outline="0">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169" formatCode="mm\/yyyy"/>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1" hidden="1"/>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protection locked="0" hidden="1"/>
    </dxf>
    <dxf>
      <border outline="0">
        <bottom style="thin">
          <color theme="0" tint="-0.249977111117893"/>
        </bottom>
      </border>
    </dxf>
    <dxf>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numFmt numFmtId="4" formatCode="#,##0.00"/>
      <alignment horizontal="right" vertical="bottom" textRotation="0" wrapText="0" indent="0" justifyLastLine="0" shrinkToFit="0" readingOrder="0"/>
      <protection locked="1"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medium">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medium">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1" hidden="1"/>
    </dxf>
    <dxf>
      <border outline="0">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s>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B11:O29" totalsRowShown="0" headerRowDxfId="108" dataDxfId="106" headerRowBorderDxfId="107" tableBorderDxfId="105" totalsRowBorderDxfId="104" headerRowCellStyle="Komma" dataCellStyle="Komma">
  <autoFilter ref="B11:O29" xr:uid="{00000000-0009-0000-0100-000002000000}"/>
  <tableColumns count="14">
    <tableColumn id="1" xr3:uid="{00000000-0010-0000-0000-000001000000}" name="Spalte1" dataDxfId="103">
      <calculatedColumnFormula>ROW()-11</calculatedColumnFormula>
    </tableColumn>
    <tableColumn id="2" xr3:uid="{00000000-0010-0000-0000-000002000000}" name="Spalte2" dataDxfId="102"/>
    <tableColumn id="3" xr3:uid="{00000000-0010-0000-0000-000003000000}" name="Spalte3" dataDxfId="101"/>
    <tableColumn id="4" xr3:uid="{00000000-0010-0000-0000-000004000000}" name="Spalte4" dataDxfId="100"/>
    <tableColumn id="5" xr3:uid="{00000000-0010-0000-0000-000005000000}" name="Spalte5" dataDxfId="99" dataCellStyle="Prozent"/>
    <tableColumn id="13" xr3:uid="{00000000-0010-0000-0000-00000D000000}" name="Spalte52" dataDxfId="98" dataCellStyle="Prozent"/>
    <tableColumn id="14" xr3:uid="{00000000-0010-0000-0000-00000E000000}" name="Spalte53" dataDxfId="97" dataCellStyle="Prozent"/>
    <tableColumn id="6" xr3:uid="{00000000-0010-0000-0000-000006000000}" name="Spalte6" dataDxfId="96"/>
    <tableColumn id="7" xr3:uid="{00000000-0010-0000-0000-000007000000}" name="Spalte7" dataDxfId="95"/>
    <tableColumn id="8" xr3:uid="{00000000-0010-0000-0000-000008000000}" name="Spalte8" dataDxfId="94"/>
    <tableColumn id="9" xr3:uid="{00000000-0010-0000-0000-000009000000}" name="Spalte9" dataDxfId="93" dataCellStyle="Komma">
      <calculatedColumnFormula>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calculatedColumnFormula>
    </tableColumn>
    <tableColumn id="10" xr3:uid="{00000000-0010-0000-0000-00000A000000}" name="Spalte10" dataDxfId="92" dataCellStyle="Komma">
      <calculatedColumnFormula>IF(H12="Stunden",$I12*$L12,$L12)</calculatedColumnFormula>
    </tableColumn>
    <tableColumn id="11" xr3:uid="{00000000-0010-0000-0000-00000B000000}" name="Spalte11" dataDxfId="91" dataCellStyle="Komma">
      <calculatedColumnFormula>IF(AND(H12="Jahr",AND(K12="Pauschalwerte mit Urlaubsabgeltung")),"0,00",IF(H12="Stunden",($L12*$I12),((($M12/40)*$G12)*$F12)))</calculatedColumnFormula>
    </tableColumn>
    <tableColumn id="12" xr3:uid="{00000000-0010-0000-0000-00000C000000}" name="Spalte12" dataDxfId="9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5" displayName="Tabelle15" ref="B11:O29" totalsRowShown="0" headerRowDxfId="89" dataDxfId="87" headerRowBorderDxfId="88" tableBorderDxfId="86" totalsRowBorderDxfId="85" headerRowCellStyle="Komma" dataCellStyle="Komma">
  <autoFilter ref="B11:O29" xr:uid="{00000000-0009-0000-0100-000004000000}"/>
  <tableColumns count="14">
    <tableColumn id="1" xr3:uid="{00000000-0010-0000-0100-000001000000}" name="Spalte1" dataDxfId="84">
      <calculatedColumnFormula>ROW()-12</calculatedColumnFormula>
    </tableColumn>
    <tableColumn id="2" xr3:uid="{00000000-0010-0000-0100-000002000000}" name="Spalte2" dataDxfId="83"/>
    <tableColumn id="3" xr3:uid="{00000000-0010-0000-0100-000003000000}" name="Spalte3" dataDxfId="82"/>
    <tableColumn id="4" xr3:uid="{00000000-0010-0000-0100-000004000000}" name="Spalte4" dataDxfId="81"/>
    <tableColumn id="5" xr3:uid="{00000000-0010-0000-0100-000005000000}" name="Spalte5" dataDxfId="80" dataCellStyle="Prozent"/>
    <tableColumn id="13" xr3:uid="{00000000-0010-0000-0100-00000D000000}" name="Spalte52" dataDxfId="79" dataCellStyle="Prozent"/>
    <tableColumn id="14" xr3:uid="{00000000-0010-0000-0100-00000E000000}" name="Spalte53" dataDxfId="78" dataCellStyle="Prozent"/>
    <tableColumn id="6" xr3:uid="{00000000-0010-0000-0100-000006000000}" name="Spalte6" dataDxfId="77"/>
    <tableColumn id="7" xr3:uid="{00000000-0010-0000-0100-000007000000}" name="Spalte7" dataDxfId="76"/>
    <tableColumn id="8" xr3:uid="{00000000-0010-0000-0100-000008000000}" name="Spalte8" dataDxfId="75"/>
    <tableColumn id="9" xr3:uid="{00000000-0010-0000-0100-000009000000}" name="Spalte9" dataDxfId="74" dataCellStyle="Komma"/>
    <tableColumn id="10" xr3:uid="{00000000-0010-0000-0100-00000A000000}" name="Spalte10" dataDxfId="73" dataCellStyle="Komma">
      <calculatedColumnFormula>IF(H12="Stunden",$I12*$L12,$L12)</calculatedColumnFormula>
    </tableColumn>
    <tableColumn id="11" xr3:uid="{00000000-0010-0000-0100-00000B000000}" name="Spalte11" dataDxfId="72" dataCellStyle="Komma">
      <calculatedColumnFormula>IF(AND(H12="Jahr",AND(K12="Pauschalwerte mit Urlaubsabgeltung")),"0,00",IF(H12="Stunden",($L12*$I12),((($M12/40)*$G12)*$F12)))</calculatedColumnFormula>
    </tableColumn>
    <tableColumn id="12" xr3:uid="{00000000-0010-0000-0100-00000C000000}" name="Spalte12" dataDxfId="7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e6" displayName="Tabelle6" ref="B12:L402" totalsRowShown="0" headerRowDxfId="70" dataDxfId="68" headerRowBorderDxfId="69" tableBorderDxfId="67" totalsRowBorderDxfId="66">
  <autoFilter ref="B12:L402" xr:uid="{00000000-000C-0000-FFFF-FFFF02000000}"/>
  <tableColumns count="11">
    <tableColumn id="1" xr3:uid="{00000000-0010-0000-0200-000001000000}" name="Spalte1" dataDxfId="65">
      <calculatedColumnFormula>ROW()-12</calculatedColumnFormula>
    </tableColumn>
    <tableColumn id="2" xr3:uid="{00000000-0010-0000-0200-000002000000}" name="Spalte2" dataDxfId="64"/>
    <tableColumn id="3" xr3:uid="{00000000-0010-0000-0200-000003000000}" name="Spalte3" dataDxfId="63"/>
    <tableColumn id="4" xr3:uid="{00000000-0010-0000-0200-000004000000}" name="Spalte4" dataDxfId="62"/>
    <tableColumn id="5" xr3:uid="{00000000-0010-0000-0200-000005000000}" name="Spalte5" dataDxfId="61"/>
    <tableColumn id="6" xr3:uid="{00000000-0010-0000-0200-000006000000}" name="Spalte6" dataDxfId="60" dataCellStyle="Prozent"/>
    <tableColumn id="7" xr3:uid="{00000000-0010-0000-0200-000007000000}" name="Spalte7" dataDxfId="59" dataCellStyle="Komma"/>
    <tableColumn id="8" xr3:uid="{00000000-0010-0000-0200-000008000000}" name="Spalte8" dataDxfId="58"/>
    <tableColumn id="9" xr3:uid="{00000000-0010-0000-0200-000009000000}" name="Spalte9" dataDxfId="57"/>
    <tableColumn id="10" xr3:uid="{00000000-0010-0000-0200-00000A000000}" name="Spalte10" dataDxfId="56">
      <calculatedColumnFormula>I13</calculatedColumnFormula>
    </tableColumn>
    <tableColumn id="11" xr3:uid="{00000000-0010-0000-0200-00000B000000}" name="Spalte11" dataDxfId="55"/>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UN_LOHN" displayName="UN_LOHN" ref="B13:V30" totalsRowShown="0" headerRowDxfId="54" dataDxfId="52" headerRowBorderDxfId="53" tableBorderDxfId="51" totalsRowBorderDxfId="50" headerRowCellStyle="Komma" dataCellStyle="Komma">
  <autoFilter ref="B13:V30" xr:uid="{00000000-0009-0000-0100-000006000000}"/>
  <tableColumns count="21">
    <tableColumn id="1" xr3:uid="{00000000-0010-0000-0300-000001000000}" name="Spalte1" dataDxfId="49">
      <calculatedColumnFormula>ROW()-13</calculatedColumnFormula>
    </tableColumn>
    <tableColumn id="16" xr3:uid="{00000000-0010-0000-0300-000010000000}" name="Spalte16" dataDxfId="48"/>
    <tableColumn id="2" xr3:uid="{00000000-0010-0000-0300-000002000000}" name="Spalte2" dataDxfId="47"/>
    <tableColumn id="3" xr3:uid="{00000000-0010-0000-0300-000003000000}" name="Spalte3" dataDxfId="46"/>
    <tableColumn id="4" xr3:uid="{00000000-0010-0000-0300-000004000000}" name="Spalte4" dataDxfId="45"/>
    <tableColumn id="6" xr3:uid="{00000000-0010-0000-0300-000006000000}" name="Spalte6" dataDxfId="44" dataCellStyle="Prozent"/>
    <tableColumn id="5" xr3:uid="{00000000-0010-0000-0300-000005000000}" name="Spalte62" dataDxfId="43" dataCellStyle="Prozent"/>
    <tableColumn id="7" xr3:uid="{00000000-0010-0000-0300-000007000000}" name="Spalte7" dataDxfId="42" dataCellStyle="Komma"/>
    <tableColumn id="9" xr3:uid="{00000000-0010-0000-0300-000009000000}" name="Spalte9" dataDxfId="41" dataCellStyle="Komma"/>
    <tableColumn id="10" xr3:uid="{00000000-0010-0000-0300-00000A000000}" name="Spalte10" dataDxfId="40" dataCellStyle="Komma">
      <calculatedColumnFormula>IF(ISBLANK($J14),"0,00",IF($G14="Stunden",VLOOKUP($J14,'Grundlage UN-Lohn'!$M$9:$R$13,2),IF($G14="Monat",VLOOKUP($J14,'Grundlage UN-Lohn'!$M$2:$R$6,2),"0,00")))</calculatedColumnFormula>
    </tableColumn>
    <tableColumn id="18" xr3:uid="{00000000-0010-0000-0300-000012000000}" name="Spalte102" dataDxfId="39" dataCellStyle="Komma"/>
    <tableColumn id="23" xr3:uid="{00000000-0010-0000-0300-000017000000}" name="Spalte1023" dataDxfId="38" dataCellStyle="Komma"/>
    <tableColumn id="22" xr3:uid="{00000000-0010-0000-0300-000016000000}" name="Spalte1022" dataDxfId="37" dataCellStyle="Komma"/>
    <tableColumn id="21" xr3:uid="{00000000-0010-0000-0300-000015000000}" name="Spalte103" dataDxfId="36" dataCellStyle="Komma"/>
    <tableColumn id="11" xr3:uid="{00000000-0010-0000-0300-00000B000000}" name="Spalte11" dataDxfId="35" dataCellStyle="Komma">
      <calculatedColumnFormula>IF(ISBLANK($J14),"0,00",IF(AND($G14="Stunden",$L14="Ja"),VLOOKUP($J14,'Grundlage UN-Lohn'!$M$9:$R$13,3),IF(AND($G14="Monat",$L14="Ja"),VLOOKUP($J14,'Grundlage UN-Lohn'!$M$2:$R$6,3),"0,00")))</calculatedColumnFormula>
    </tableColumn>
    <tableColumn id="12" xr3:uid="{00000000-0010-0000-0300-00000C000000}" name="Spalte12" dataDxfId="34" dataCellStyle="Komma">
      <calculatedColumnFormula>IF(ISBLANK($J14),"0,00",IF(AND($G14="Stunden",$M14="Ja"),VLOOKUP($J14,'Grundlage UN-Lohn'!$M$9:$R$13,4),IF(AND($G14="Monat",$M14="Ja"),VLOOKUP($J14,'Grundlage UN-Lohn'!$M$2:$R$6,4),"0,00")))</calculatedColumnFormula>
    </tableColumn>
    <tableColumn id="13" xr3:uid="{00000000-0010-0000-0300-00000D000000}" name="Spalte13" dataDxfId="33" dataCellStyle="Komma">
      <calculatedColumnFormula>IF(ISBLANK($J14),"0,00",IF(AND($G14="Stunden",$N14="Ja"),VLOOKUP($J14,'Grundlage UN-Lohn'!$M$9:$R$13,5),IF(AND($G14="Monat",$N14="Ja"),VLOOKUP($J14,'Grundlage UN-Lohn'!$M$2:$R$6,5),"0,00")))</calculatedColumnFormula>
    </tableColumn>
    <tableColumn id="14" xr3:uid="{00000000-0010-0000-0300-00000E000000}" name="Spalte14" dataDxfId="32" dataCellStyle="Komma">
      <calculatedColumnFormula>IF(ISBLANK($J14),"0,00",IF(AND($G14="Stunden",$O14="Ja"),VLOOKUP($J14,'Grundlage UN-Lohn'!$M$9:$R$13,6),IF(AND($G14="Monat",$O14="Ja"),VLOOKUP($J14,'Grundlage UN-Lohn'!$M$2:$R$6,6),"0,00")))</calculatedColumnFormula>
    </tableColumn>
    <tableColumn id="15" xr3:uid="{00000000-0010-0000-0300-00000F000000}" name="Spalte15" dataDxfId="31" dataCellStyle="Komma">
      <calculatedColumnFormula>IF(AND(L14="Nein",M14="Nein",N14="Nein",O14="Nein"),K14,ROUND(K14+(SUM(P14:S14)),0))</calculatedColumnFormula>
    </tableColumn>
    <tableColumn id="17" xr3:uid="{00000000-0010-0000-0300-000011000000}" name="Spalte17" dataDxfId="30" dataCellStyle="Komma">
      <calculatedColumnFormula>IF(G14=0,0,IF(G14="Stunden",T14*I14,IF(G14="Monat",T14*H14)))</calculatedColumnFormula>
    </tableColumn>
    <tableColumn id="20" xr3:uid="{00000000-0010-0000-0300-000014000000}" name="Spalte20" dataDxfId="2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e2" displayName="Tabelle2" ref="A12:O370" totalsRowShown="0" tableBorderDxfId="28">
  <autoFilter ref="A12:O370" xr:uid="{00000000-0009-0000-0100-000001000000}"/>
  <tableColumns count="15">
    <tableColumn id="1" xr3:uid="{00000000-0010-0000-0400-000001000000}" name="Spalte14" dataDxfId="27"/>
    <tableColumn id="2" xr3:uid="{00000000-0010-0000-0400-000002000000}" name="Spalte 1" dataDxfId="26">
      <calculatedColumnFormula>ROW()-12</calculatedColumnFormula>
    </tableColumn>
    <tableColumn id="3" xr3:uid="{00000000-0010-0000-0400-000003000000}" name="Spalte2" dataDxfId="25"/>
    <tableColumn id="4" xr3:uid="{00000000-0010-0000-0400-000004000000}" name="Spalte3" dataDxfId="24"/>
    <tableColumn id="8" xr3:uid="{00000000-0010-0000-0400-000008000000}" name="Spalte32" dataDxfId="23"/>
    <tableColumn id="5" xr3:uid="{00000000-0010-0000-0400-000005000000}" name="Spalte4" dataDxfId="22"/>
    <tableColumn id="6" xr3:uid="{00000000-0010-0000-0400-000006000000}" name="Spalte5" dataDxfId="21"/>
    <tableColumn id="7" xr3:uid="{00000000-0010-0000-0400-000007000000}" name="Spalte6" dataDxfId="20"/>
    <tableColumn id="9" xr3:uid="{00000000-0010-0000-0400-000009000000}" name="Spalte7" dataDxfId="19"/>
    <tableColumn id="10" xr3:uid="{00000000-0010-0000-0400-00000A000000}" name="Spalte8" dataDxfId="18"/>
    <tableColumn id="11" xr3:uid="{00000000-0010-0000-0400-00000B000000}" name="Spalte9" dataDxfId="17"/>
    <tableColumn id="12" xr3:uid="{00000000-0010-0000-0400-00000C000000}" name="Spalte10" dataDxfId="16"/>
    <tableColumn id="13" xr3:uid="{00000000-0010-0000-0400-00000D000000}" name="Spalte11" dataDxfId="15"/>
    <tableColumn id="14" xr3:uid="{00000000-0010-0000-0400-00000E000000}" name="Spalte12" dataDxfId="14">
      <calculatedColumnFormula>($J13-($J13*$L13))+(($J13-($J13*$L13))*$K13)</calculatedColumnFormula>
    </tableColumn>
    <tableColumn id="15" xr3:uid="{00000000-0010-0000-0400-00000F000000}" name="Spalte13" dataDxfId="13"/>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le34" displayName="Tabelle34" ref="B12:F25" totalsRowShown="0" headerRowDxfId="12" tableBorderDxfId="11">
  <autoFilter ref="B12:F25" xr:uid="{00000000-0009-0000-0100-000003000000}"/>
  <tableColumns count="5">
    <tableColumn id="1" xr3:uid="{00000000-0010-0000-0500-000001000000}" name="Spalte1" dataDxfId="10">
      <calculatedColumnFormula>ROW()-12</calculatedColumnFormula>
    </tableColumn>
    <tableColumn id="2" xr3:uid="{00000000-0010-0000-0500-000002000000}" name="Spalte2" dataDxfId="9"/>
    <tableColumn id="3" xr3:uid="{00000000-0010-0000-0500-000003000000}" name="Spalte3" dataDxfId="8"/>
    <tableColumn id="4" xr3:uid="{00000000-0010-0000-0500-000004000000}" name="Spalte4" dataDxfId="7"/>
    <tableColumn id="5" xr3:uid="{00000000-0010-0000-0500-000005000000}" name="Spalte5" dataDxfId="6"/>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3" tint="0.79998168889431442"/>
  </sheetPr>
  <dimension ref="A1:M49"/>
  <sheetViews>
    <sheetView showGridLines="0" tabSelected="1" zoomScaleNormal="100" workbookViewId="0">
      <selection activeCell="C3" sqref="C3"/>
    </sheetView>
  </sheetViews>
  <sheetFormatPr baseColWidth="10" defaultRowHeight="14.5" x14ac:dyDescent="0.35"/>
  <cols>
    <col min="1" max="1" width="58.26953125" customWidth="1"/>
    <col min="2" max="2" width="20" customWidth="1"/>
    <col min="3" max="3" width="21.7265625" customWidth="1"/>
    <col min="4" max="4" width="24" customWidth="1"/>
    <col min="5" max="5" width="25" customWidth="1"/>
    <col min="6" max="6" width="7.26953125" style="1" customWidth="1"/>
    <col min="7" max="7" width="53.26953125" style="57" customWidth="1"/>
    <col min="8" max="8" width="13.26953125" style="1" bestFit="1" customWidth="1"/>
    <col min="9" max="9" width="16" style="3" customWidth="1"/>
    <col min="10" max="10" width="36.26953125" style="3" customWidth="1"/>
    <col min="11" max="11" width="29.453125" style="11" bestFit="1" customWidth="1"/>
    <col min="12" max="12" width="11.453125" style="11"/>
    <col min="13" max="13" width="47.81640625" style="11" bestFit="1" customWidth="1"/>
  </cols>
  <sheetData>
    <row r="1" spans="1:13" s="1" customFormat="1" x14ac:dyDescent="0.35">
      <c r="G1" s="2"/>
      <c r="I1" s="3"/>
      <c r="J1" s="3"/>
      <c r="K1" s="3"/>
      <c r="L1" s="3"/>
      <c r="M1" s="3"/>
    </row>
    <row r="2" spans="1:13" s="1" customFormat="1" x14ac:dyDescent="0.35">
      <c r="G2" s="2"/>
      <c r="I2" s="3"/>
      <c r="J2" s="3"/>
      <c r="K2" s="3"/>
      <c r="L2" s="3"/>
      <c r="M2" s="3"/>
    </row>
    <row r="3" spans="1:13" ht="43" x14ac:dyDescent="0.35">
      <c r="A3" s="341" t="s">
        <v>293</v>
      </c>
      <c r="B3" s="342"/>
      <c r="C3" s="4"/>
      <c r="D3" s="5" t="s">
        <v>4</v>
      </c>
      <c r="E3" s="6"/>
      <c r="F3" s="7"/>
      <c r="G3" s="8" t="s">
        <v>5</v>
      </c>
      <c r="H3" s="9"/>
      <c r="I3" s="10"/>
      <c r="J3" s="10"/>
      <c r="L3" s="12"/>
    </row>
    <row r="4" spans="1:13" ht="15.5" x14ac:dyDescent="0.35">
      <c r="A4" s="13"/>
      <c r="B4" s="14"/>
      <c r="C4" s="15"/>
      <c r="D4" s="16"/>
      <c r="E4" s="16"/>
      <c r="F4" s="7"/>
      <c r="G4" s="17"/>
      <c r="H4" s="18"/>
      <c r="I4" s="18"/>
      <c r="J4" s="18"/>
      <c r="K4" s="19"/>
    </row>
    <row r="5" spans="1:13" ht="43.5" x14ac:dyDescent="0.35">
      <c r="A5" s="343" t="s">
        <v>6</v>
      </c>
      <c r="B5" s="343"/>
      <c r="C5" s="343"/>
      <c r="D5" s="343"/>
      <c r="E5" s="343"/>
      <c r="F5" s="7"/>
      <c r="G5" s="20" t="s">
        <v>7</v>
      </c>
      <c r="H5" s="21"/>
      <c r="I5" s="22"/>
      <c r="J5" s="22"/>
    </row>
    <row r="6" spans="1:13" x14ac:dyDescent="0.35">
      <c r="A6" s="16"/>
      <c r="B6" s="16"/>
      <c r="C6" s="16"/>
      <c r="D6" s="16"/>
      <c r="E6" s="16"/>
      <c r="F6" s="16"/>
      <c r="G6" s="23"/>
      <c r="H6" s="9"/>
      <c r="I6" s="10"/>
      <c r="J6" s="10"/>
    </row>
    <row r="7" spans="1:13" ht="41.25" customHeight="1" x14ac:dyDescent="0.35">
      <c r="A7" s="24" t="s">
        <v>8</v>
      </c>
      <c r="B7" s="344"/>
      <c r="C7" s="344"/>
      <c r="D7" s="344"/>
      <c r="E7" s="25"/>
      <c r="F7" s="25"/>
      <c r="G7" s="26"/>
      <c r="H7" s="9"/>
      <c r="I7" s="10"/>
      <c r="J7" s="10"/>
    </row>
    <row r="8" spans="1:13" ht="34.5" customHeight="1" x14ac:dyDescent="0.35">
      <c r="A8" s="24" t="s">
        <v>9</v>
      </c>
      <c r="B8" s="344"/>
      <c r="C8" s="344"/>
      <c r="D8" s="344"/>
      <c r="E8" s="27"/>
      <c r="F8" s="28"/>
      <c r="G8" s="29"/>
      <c r="H8" s="30"/>
      <c r="I8" s="31"/>
      <c r="J8" s="31"/>
    </row>
    <row r="9" spans="1:13" ht="43.5" x14ac:dyDescent="0.35">
      <c r="A9" s="32" t="s">
        <v>10</v>
      </c>
      <c r="B9" s="345"/>
      <c r="C9" s="345"/>
      <c r="D9" s="345"/>
      <c r="E9" s="25"/>
      <c r="F9" s="28"/>
      <c r="G9" s="242" t="s">
        <v>203</v>
      </c>
      <c r="H9" s="33"/>
      <c r="I9" s="10"/>
      <c r="J9" s="10"/>
    </row>
    <row r="10" spans="1:13" x14ac:dyDescent="0.35">
      <c r="A10" s="16"/>
      <c r="B10" s="16"/>
      <c r="C10" s="34"/>
      <c r="D10" s="16"/>
      <c r="E10" s="16"/>
      <c r="F10" s="28"/>
      <c r="G10" s="26"/>
      <c r="H10" s="9"/>
      <c r="I10" s="10"/>
      <c r="J10" s="10"/>
    </row>
    <row r="11" spans="1:13" x14ac:dyDescent="0.35">
      <c r="A11" s="14" t="s">
        <v>11</v>
      </c>
      <c r="B11" s="14" t="s">
        <v>12</v>
      </c>
      <c r="C11" s="6"/>
      <c r="D11" s="35" t="s">
        <v>3</v>
      </c>
      <c r="E11" s="6"/>
      <c r="F11" s="28"/>
      <c r="G11" s="26"/>
      <c r="H11" s="9"/>
      <c r="I11" s="10"/>
      <c r="J11" s="10"/>
    </row>
    <row r="12" spans="1:13" x14ac:dyDescent="0.35">
      <c r="A12" s="14" t="s">
        <v>13</v>
      </c>
      <c r="B12" s="14" t="s">
        <v>12</v>
      </c>
      <c r="C12" s="6"/>
      <c r="D12" s="35" t="s">
        <v>3</v>
      </c>
      <c r="E12" s="6"/>
      <c r="F12" s="28"/>
      <c r="G12" s="26"/>
      <c r="H12" s="9"/>
      <c r="I12" s="10"/>
      <c r="J12" s="10"/>
    </row>
    <row r="13" spans="1:13" x14ac:dyDescent="0.35">
      <c r="A13" s="36"/>
      <c r="B13" s="16"/>
      <c r="C13" s="16"/>
      <c r="D13" s="16"/>
      <c r="E13" s="16"/>
      <c r="F13" s="28"/>
      <c r="G13" s="37"/>
      <c r="H13" s="9"/>
    </row>
    <row r="14" spans="1:13" ht="24" x14ac:dyDescent="0.35">
      <c r="A14" s="38" t="s">
        <v>223</v>
      </c>
      <c r="B14" s="317" t="e">
        <f>(B22+B23)/B33</f>
        <v>#DIV/0!</v>
      </c>
      <c r="C14" s="339" t="s">
        <v>202</v>
      </c>
      <c r="D14" s="340"/>
      <c r="E14" s="241"/>
      <c r="F14" s="28"/>
      <c r="G14" s="26"/>
      <c r="H14" s="9"/>
    </row>
    <row r="15" spans="1:13" ht="24" x14ac:dyDescent="0.35">
      <c r="A15" s="38" t="s">
        <v>222</v>
      </c>
      <c r="B15" s="317">
        <v>0.15</v>
      </c>
      <c r="C15" s="339" t="s">
        <v>202</v>
      </c>
      <c r="D15" s="340"/>
      <c r="E15" s="241"/>
      <c r="F15" s="28"/>
      <c r="G15" s="26"/>
      <c r="H15" s="9"/>
    </row>
    <row r="16" spans="1:13" x14ac:dyDescent="0.35">
      <c r="A16" s="28"/>
      <c r="B16" s="28"/>
      <c r="C16" s="28"/>
      <c r="D16" s="28"/>
      <c r="E16" s="28"/>
      <c r="F16" s="28"/>
      <c r="G16" s="26"/>
      <c r="H16" s="9"/>
    </row>
    <row r="17" spans="1:13" x14ac:dyDescent="0.35">
      <c r="A17" s="40"/>
      <c r="B17" s="40"/>
      <c r="C17" s="40"/>
      <c r="D17" s="28"/>
      <c r="E17" s="28"/>
      <c r="F17" s="28"/>
      <c r="G17" s="26"/>
      <c r="H17" s="16"/>
    </row>
    <row r="18" spans="1:13" ht="46" x14ac:dyDescent="0.35">
      <c r="A18" s="38"/>
      <c r="B18" s="41" t="s">
        <v>14</v>
      </c>
      <c r="C18" s="42" t="s">
        <v>15</v>
      </c>
      <c r="D18" s="28"/>
      <c r="E18" s="28"/>
      <c r="F18" s="28"/>
      <c r="G18" s="272" t="str">
        <f>IF($C$3=1,IF(B33&gt;0,Auswahlmöglichkeiten!G2,IF(B33=0,"Hinweis: Bitte geben Sie die Angaben lt. Zuwendungsbescheid/ Zuweisungsschreiben ein."))," ")</f>
        <v xml:space="preserve"> </v>
      </c>
      <c r="H18" s="16"/>
    </row>
    <row r="19" spans="1:13" ht="24" customHeight="1" x14ac:dyDescent="0.35">
      <c r="A19" s="38"/>
      <c r="B19" s="44" t="s">
        <v>16</v>
      </c>
      <c r="C19" s="38" t="s">
        <v>17</v>
      </c>
      <c r="D19" s="28"/>
      <c r="E19" s="28"/>
      <c r="F19" s="28"/>
      <c r="H19" s="16"/>
    </row>
    <row r="20" spans="1:13" s="3" customFormat="1" hidden="1" x14ac:dyDescent="0.3">
      <c r="A20" s="38" t="s">
        <v>114</v>
      </c>
      <c r="B20" s="45"/>
      <c r="C20" s="46">
        <f>SUMIF('Personal (VKO) neu '!$A$12:$A$29,$C$3,'Personal (VKO) neu '!N12:N29)</f>
        <v>0</v>
      </c>
      <c r="D20" s="28"/>
      <c r="E20" s="47"/>
      <c r="F20" s="28"/>
      <c r="G20" s="272"/>
      <c r="H20" s="16"/>
      <c r="K20" s="11"/>
      <c r="L20" s="11"/>
      <c r="M20" s="11"/>
    </row>
    <row r="21" spans="1:13" s="3" customFormat="1" hidden="1" x14ac:dyDescent="0.3">
      <c r="A21" s="38" t="s">
        <v>115</v>
      </c>
      <c r="B21" s="45"/>
      <c r="C21" s="46">
        <f>SUMIF('Personal (VKO) alt'!$A$12:$A$29,$C$3,'Personal (VKO) alt'!N12:N29)</f>
        <v>0</v>
      </c>
      <c r="D21" s="28"/>
      <c r="E21" s="47"/>
      <c r="F21" s="28"/>
      <c r="G21" s="272"/>
      <c r="H21" s="16"/>
      <c r="K21" s="11"/>
      <c r="L21" s="11"/>
      <c r="M21" s="11"/>
    </row>
    <row r="22" spans="1:13" s="3" customFormat="1" x14ac:dyDescent="0.3">
      <c r="A22" s="38" t="s">
        <v>291</v>
      </c>
      <c r="B22" s="45"/>
      <c r="C22" s="46">
        <f>SUMIF('Ausgaben für Projektpersonal'!$A$13:$A$402,$C$3,'Ausgaben für Projektpersonal'!K13:K402)</f>
        <v>0</v>
      </c>
      <c r="D22" s="28"/>
      <c r="E22" s="47"/>
      <c r="F22" s="28"/>
      <c r="G22" s="272"/>
      <c r="H22" s="16"/>
      <c r="K22" s="11"/>
      <c r="L22" s="11"/>
      <c r="M22" s="11"/>
    </row>
    <row r="23" spans="1:13" s="3" customFormat="1" x14ac:dyDescent="0.3">
      <c r="A23" s="38" t="s">
        <v>292</v>
      </c>
      <c r="B23" s="45"/>
      <c r="C23" s="46">
        <f>C27+C31+C32</f>
        <v>0</v>
      </c>
      <c r="D23" s="28"/>
      <c r="E23" s="47"/>
      <c r="F23" s="28"/>
      <c r="G23" s="272"/>
      <c r="H23" s="16"/>
      <c r="K23" s="11"/>
      <c r="L23" s="11"/>
      <c r="M23" s="11"/>
    </row>
    <row r="24" spans="1:13" s="3" customFormat="1" hidden="1" x14ac:dyDescent="0.3">
      <c r="A24" s="38" t="s">
        <v>117</v>
      </c>
      <c r="B24" s="45"/>
      <c r="C24" s="46">
        <f>SUMIF(Unternehmerlohn!$A$14:$A$30,C3,Unternehmerlohn!U14:U30)</f>
        <v>0</v>
      </c>
      <c r="D24" s="28"/>
      <c r="E24" s="47"/>
      <c r="F24" s="28"/>
      <c r="G24" s="272"/>
      <c r="H24" s="16"/>
      <c r="K24" s="11"/>
      <c r="L24" s="11"/>
      <c r="M24" s="11"/>
    </row>
    <row r="25" spans="1:13" s="3" customFormat="1" x14ac:dyDescent="0.3">
      <c r="A25" s="38" t="s">
        <v>19</v>
      </c>
      <c r="B25" s="246">
        <f>SUM(B20:B22)*IF($E$15=0,$B$15,$E$15)</f>
        <v>0</v>
      </c>
      <c r="C25" s="246">
        <f>SUM($C$20:$C$22)*IF($E$15=0,$B$15,$E$15)</f>
        <v>0</v>
      </c>
      <c r="D25" s="28"/>
      <c r="E25" s="28"/>
      <c r="F25" s="28"/>
      <c r="G25" s="272"/>
      <c r="H25" s="16"/>
      <c r="K25" s="11"/>
      <c r="L25" s="11"/>
      <c r="M25" s="11"/>
    </row>
    <row r="26" spans="1:13" s="3" customFormat="1" hidden="1" x14ac:dyDescent="0.25">
      <c r="A26" s="38" t="s">
        <v>92</v>
      </c>
      <c r="B26" s="45"/>
      <c r="C26" s="46">
        <f>SUMIFS('Direkte Ausgaben'!N10:N370,'Direkte Ausgaben'!$A$10:$A$370,$C$3,'Direkte Ausgaben'!D10:D370,$A$26)</f>
        <v>0</v>
      </c>
      <c r="D26" s="28"/>
      <c r="E26" s="28"/>
      <c r="F26" s="28"/>
      <c r="G26" s="272"/>
      <c r="K26" s="11"/>
      <c r="L26" s="11"/>
      <c r="M26" s="11"/>
    </row>
    <row r="27" spans="1:13" s="3" customFormat="1" hidden="1" x14ac:dyDescent="0.3">
      <c r="A27" s="38" t="s">
        <v>288</v>
      </c>
      <c r="B27" s="45"/>
      <c r="C27" s="46">
        <f>SUMIFS('Direkte Ausgaben'!N11:N370,'Direkte Ausgaben'!$A$11:$A$370,$C$3,'Direkte Ausgaben'!D11:D370,$A$27)</f>
        <v>0</v>
      </c>
      <c r="D27" s="28"/>
      <c r="E27" s="28"/>
      <c r="F27" s="28"/>
      <c r="G27" s="272"/>
      <c r="H27" s="16"/>
      <c r="K27" s="11"/>
      <c r="L27" s="11"/>
      <c r="M27" s="11"/>
    </row>
    <row r="28" spans="1:13" s="3" customFormat="1" hidden="1" x14ac:dyDescent="0.3">
      <c r="A28" s="38" t="s">
        <v>289</v>
      </c>
      <c r="B28" s="45"/>
      <c r="C28" s="46" t="e">
        <f>SUMIFS('Direkte Ausgaben'!N12:N370,'Direkte Ausgaben'!$A$11:$A$370,$C$3,'Direkte Ausgaben'!D12:D370,$A$28)</f>
        <v>#VALUE!</v>
      </c>
      <c r="D28" s="28"/>
      <c r="E28" s="28"/>
      <c r="F28" s="28"/>
      <c r="G28" s="272"/>
      <c r="H28" s="16"/>
      <c r="K28" s="11"/>
      <c r="L28" s="11"/>
      <c r="M28" s="11"/>
    </row>
    <row r="29" spans="1:13" s="3" customFormat="1" hidden="1" x14ac:dyDescent="0.3">
      <c r="A29" s="38" t="s">
        <v>287</v>
      </c>
      <c r="B29" s="45"/>
      <c r="C29" s="46" t="e">
        <f>SUMIFS('Direkte Ausgaben'!N13:N370,'Direkte Ausgaben'!$A$11:$A$370,$C$3,'Direkte Ausgaben'!D13:D370,$A$29)</f>
        <v>#VALUE!</v>
      </c>
      <c r="D29" s="28"/>
      <c r="E29" s="28"/>
      <c r="F29" s="28"/>
      <c r="G29" s="272"/>
      <c r="H29" s="16"/>
      <c r="K29" s="11"/>
      <c r="L29" s="11"/>
      <c r="M29" s="11"/>
    </row>
    <row r="30" spans="1:13" s="3" customFormat="1" hidden="1" x14ac:dyDescent="0.3">
      <c r="A30" s="38" t="s">
        <v>113</v>
      </c>
      <c r="B30" s="45"/>
      <c r="C30" s="46">
        <f>SUMIFS(Tabelle34[Spalte3],Tabelle34[Spalte4],"Ja",Meilensteine!$A$13:$A$25,$C$3)</f>
        <v>0</v>
      </c>
      <c r="D30" s="28"/>
      <c r="E30" s="28"/>
      <c r="F30" s="28"/>
      <c r="G30" s="272"/>
      <c r="H30" s="16"/>
      <c r="K30" s="11"/>
      <c r="L30" s="11"/>
      <c r="M30" s="11"/>
    </row>
    <row r="31" spans="1:13" s="3" customFormat="1" hidden="1" x14ac:dyDescent="0.3">
      <c r="A31" s="38" t="s">
        <v>289</v>
      </c>
      <c r="B31" s="45"/>
      <c r="C31" s="46">
        <f>SUMIFS('Direkte Ausgaben'!N13:N370,'Direkte Ausgaben'!$A$13:$A$370,$C$3,'Direkte Ausgaben'!D13:D370,$A$31)</f>
        <v>0</v>
      </c>
      <c r="D31" s="28"/>
      <c r="E31" s="28"/>
      <c r="F31" s="28"/>
      <c r="G31" s="272"/>
      <c r="H31" s="16"/>
      <c r="K31" s="11"/>
      <c r="L31" s="11"/>
      <c r="M31" s="11"/>
    </row>
    <row r="32" spans="1:13" s="3" customFormat="1" hidden="1" x14ac:dyDescent="0.3">
      <c r="A32" s="38" t="s">
        <v>290</v>
      </c>
      <c r="B32" s="45"/>
      <c r="C32" s="46">
        <f>SUMIFS('Direkte Ausgaben'!N13:N370,'Direkte Ausgaben'!$A$13:$A$370,$C$3,'Direkte Ausgaben'!D13:D370,$A$32)</f>
        <v>0</v>
      </c>
      <c r="D32" s="28"/>
      <c r="E32" s="28"/>
      <c r="F32" s="28"/>
      <c r="G32" s="26"/>
      <c r="H32" s="16"/>
      <c r="K32" s="11"/>
      <c r="L32" s="11"/>
      <c r="M32" s="11"/>
    </row>
    <row r="33" spans="1:13" s="3" customFormat="1" x14ac:dyDescent="0.3">
      <c r="A33" s="127" t="s">
        <v>22</v>
      </c>
      <c r="B33" s="128">
        <f>SUM(B20:B32)</f>
        <v>0</v>
      </c>
      <c r="C33" s="128">
        <f>C22+C23+C25</f>
        <v>0</v>
      </c>
      <c r="D33" s="28"/>
      <c r="E33" s="28"/>
      <c r="F33" s="28"/>
      <c r="G33" s="48"/>
      <c r="H33" s="16"/>
      <c r="K33" s="11"/>
      <c r="L33" s="11"/>
      <c r="M33" s="11"/>
    </row>
    <row r="34" spans="1:13" s="3" customFormat="1" ht="25.5" customHeight="1" x14ac:dyDescent="0.3">
      <c r="A34" s="129" t="s">
        <v>23</v>
      </c>
      <c r="B34" s="130" t="e">
        <f>SUM($B$20:$B$32)*IF($E$14=0,B14,E14)</f>
        <v>#DIV/0!</v>
      </c>
      <c r="C34" s="131">
        <f>C33-C25</f>
        <v>0</v>
      </c>
      <c r="D34" s="28"/>
      <c r="E34" s="49"/>
      <c r="F34" s="49"/>
      <c r="G34" s="50"/>
      <c r="H34" s="16"/>
      <c r="K34" s="11"/>
      <c r="L34" s="11"/>
      <c r="M34" s="11"/>
    </row>
    <row r="35" spans="1:13" s="3" customFormat="1" x14ac:dyDescent="0.3">
      <c r="A35" s="51" t="s">
        <v>296</v>
      </c>
      <c r="B35" s="52" t="e">
        <f>B33-B34</f>
        <v>#DIV/0!</v>
      </c>
      <c r="C35" s="53">
        <f>$C$33-$C$34</f>
        <v>0</v>
      </c>
      <c r="D35" s="28"/>
      <c r="E35" s="54"/>
      <c r="F35" s="54"/>
      <c r="G35" s="55"/>
      <c r="H35" s="9"/>
      <c r="K35" s="11"/>
      <c r="L35" s="11"/>
      <c r="M35" s="11"/>
    </row>
    <row r="36" spans="1:13" s="3" customFormat="1" x14ac:dyDescent="0.35">
      <c r="A36" s="38" t="s">
        <v>25</v>
      </c>
      <c r="B36" s="56"/>
      <c r="C36" s="45"/>
      <c r="D36" s="28"/>
      <c r="E36" s="1"/>
      <c r="F36" s="1"/>
      <c r="G36" s="2"/>
      <c r="H36" s="1"/>
      <c r="K36" s="11"/>
      <c r="L36" s="11"/>
      <c r="M36" s="11"/>
    </row>
    <row r="37" spans="1:13" s="3" customFormat="1" x14ac:dyDescent="0.35">
      <c r="A37" s="38" t="s">
        <v>26</v>
      </c>
      <c r="B37" s="56"/>
      <c r="C37" s="46">
        <f>C34-C36</f>
        <v>0</v>
      </c>
      <c r="D37" s="28"/>
      <c r="E37" s="1"/>
      <c r="F37" s="1"/>
      <c r="G37" s="2"/>
      <c r="H37" s="1"/>
      <c r="K37" s="11"/>
      <c r="L37" s="11"/>
      <c r="M37" s="11"/>
    </row>
    <row r="38" spans="1:13" s="3" customFormat="1" x14ac:dyDescent="0.35">
      <c r="A38" s="1"/>
      <c r="B38" s="1"/>
      <c r="C38" s="1"/>
      <c r="D38" s="28"/>
      <c r="E38" s="1"/>
      <c r="F38" s="1"/>
      <c r="G38" s="2"/>
      <c r="H38" s="1"/>
      <c r="K38" s="11"/>
      <c r="L38" s="11"/>
      <c r="M38" s="11"/>
    </row>
    <row r="39" spans="1:13" s="3" customFormat="1" x14ac:dyDescent="0.35">
      <c r="A39" s="1"/>
      <c r="B39" s="1"/>
      <c r="C39" s="1"/>
      <c r="D39" s="28"/>
      <c r="E39" s="1"/>
      <c r="F39" s="1"/>
      <c r="G39" s="2"/>
      <c r="H39" s="1"/>
      <c r="K39" s="11"/>
      <c r="L39" s="11"/>
      <c r="M39" s="11"/>
    </row>
    <row r="40" spans="1:13" s="3" customFormat="1" x14ac:dyDescent="0.35">
      <c r="A40" s="16"/>
      <c r="B40" s="1"/>
      <c r="C40" s="1"/>
      <c r="D40" s="28"/>
      <c r="E40" s="1"/>
      <c r="F40" s="1"/>
      <c r="G40" s="2"/>
      <c r="H40" s="1"/>
      <c r="K40" s="11"/>
      <c r="L40" s="11"/>
      <c r="M40" s="11"/>
    </row>
    <row r="41" spans="1:13" s="3" customFormat="1" x14ac:dyDescent="0.35">
      <c r="A41" s="1"/>
      <c r="B41" s="1"/>
      <c r="C41" s="1"/>
      <c r="D41" s="28"/>
      <c r="E41" s="1"/>
      <c r="F41" s="1"/>
      <c r="G41" s="2"/>
      <c r="H41" s="1"/>
      <c r="K41" s="11"/>
      <c r="L41" s="11"/>
      <c r="M41" s="11"/>
    </row>
    <row r="42" spans="1:13" s="3" customFormat="1" x14ac:dyDescent="0.35">
      <c r="A42" s="1"/>
      <c r="B42" s="1"/>
      <c r="C42" s="1"/>
      <c r="D42" s="28"/>
      <c r="E42" s="1"/>
      <c r="F42" s="1"/>
      <c r="G42" s="2"/>
      <c r="H42" s="1"/>
      <c r="K42" s="11"/>
      <c r="L42" s="11"/>
      <c r="M42" s="11"/>
    </row>
    <row r="43" spans="1:13" s="1" customFormat="1" x14ac:dyDescent="0.35">
      <c r="G43" s="2"/>
      <c r="I43" s="3"/>
      <c r="J43" s="3"/>
      <c r="K43" s="11"/>
      <c r="L43" s="11"/>
      <c r="M43" s="11"/>
    </row>
    <row r="44" spans="1:13" s="1" customFormat="1" x14ac:dyDescent="0.35">
      <c r="G44" s="2"/>
      <c r="I44" s="3"/>
      <c r="J44" s="3"/>
      <c r="K44" s="11"/>
      <c r="L44" s="11"/>
      <c r="M44" s="11"/>
    </row>
    <row r="45" spans="1:13" s="1" customFormat="1" x14ac:dyDescent="0.35">
      <c r="G45" s="2"/>
      <c r="I45" s="3"/>
      <c r="J45" s="3"/>
      <c r="K45" s="11"/>
      <c r="L45" s="11"/>
      <c r="M45" s="11"/>
    </row>
    <row r="46" spans="1:13" s="1" customFormat="1" x14ac:dyDescent="0.35">
      <c r="G46" s="2"/>
      <c r="I46" s="3"/>
      <c r="J46" s="3"/>
      <c r="K46" s="11"/>
      <c r="L46" s="11"/>
      <c r="M46" s="11"/>
    </row>
    <row r="47" spans="1:13" s="1" customFormat="1" x14ac:dyDescent="0.35">
      <c r="G47" s="2"/>
      <c r="I47" s="3"/>
      <c r="J47" s="3"/>
      <c r="K47" s="11"/>
      <c r="L47" s="11"/>
      <c r="M47" s="11"/>
    </row>
    <row r="48" spans="1:13" s="1" customFormat="1" x14ac:dyDescent="0.35">
      <c r="G48" s="2"/>
      <c r="I48" s="3"/>
      <c r="J48" s="3"/>
      <c r="K48" s="11"/>
      <c r="L48" s="11"/>
      <c r="M48" s="11"/>
    </row>
    <row r="49" spans="7:13" s="1" customFormat="1" x14ac:dyDescent="0.35">
      <c r="G49" s="2"/>
      <c r="I49" s="3"/>
      <c r="J49" s="3"/>
      <c r="K49" s="11"/>
      <c r="L49" s="11"/>
      <c r="M49" s="11"/>
    </row>
  </sheetData>
  <sheetProtection algorithmName="SHA-512" hashValue="9n86EE9n0OGa189kqEbvCTQhxxne3+GbKEMsHkS6bYo2ReeAuf15fspDDEt8U/fEtL9weHL7vGJybDB9eRU4Jg==" saltValue="qCL3wMrNCihkC1gTXTDnbw==" spinCount="100000" sheet="1" objects="1" scenarios="1"/>
  <mergeCells count="7">
    <mergeCell ref="C14:D14"/>
    <mergeCell ref="C15:D15"/>
    <mergeCell ref="A3:B3"/>
    <mergeCell ref="A5:E5"/>
    <mergeCell ref="B7:D7"/>
    <mergeCell ref="B8:D8"/>
    <mergeCell ref="B9:D9"/>
  </mergeCells>
  <conditionalFormatting sqref="B14:B15">
    <cfRule type="cellIs" dxfId="5" priority="1" operator="equal">
      <formula>0</formula>
    </cfRule>
  </conditionalFormatting>
  <conditionalFormatting sqref="E14:E15">
    <cfRule type="cellIs" dxfId="4" priority="2" operator="equal">
      <formula>0</formula>
    </cfRule>
  </conditionalFormatting>
  <dataValidations count="1">
    <dataValidation allowBlank="1" showErrorMessage="1" sqref="G1:G8 A1:A1048576 F1:F1048576 I26:XFD26 H1:XFD25 H27:XFD1048576 G20:G1048576 B1:E13 G10:G18 B16:E1048576" xr:uid="{00000000-0002-0000-00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
zahlenmäßiger Nachweis&amp;R
Stand 09.12.2024</oddFooter>
  </headerFooter>
  <ignoredErrors>
    <ignoredError sqref="B25"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4:J59"/>
  <sheetViews>
    <sheetView workbookViewId="0"/>
  </sheetViews>
  <sheetFormatPr baseColWidth="10" defaultRowHeight="14.5" x14ac:dyDescent="0.35"/>
  <cols>
    <col min="1" max="4" width="15.7265625" style="124" customWidth="1"/>
    <col min="7" max="7" width="23.453125" bestFit="1" customWidth="1"/>
    <col min="8" max="8" width="22.453125" bestFit="1" customWidth="1"/>
  </cols>
  <sheetData>
    <row r="4" spans="1:10" x14ac:dyDescent="0.35">
      <c r="A4" s="114" t="s">
        <v>72</v>
      </c>
      <c r="B4" s="115"/>
      <c r="C4" s="115"/>
      <c r="D4" s="115"/>
    </row>
    <row r="5" spans="1:10" x14ac:dyDescent="0.35">
      <c r="A5" s="116" t="s">
        <v>73</v>
      </c>
      <c r="B5" s="115"/>
      <c r="C5" s="115"/>
      <c r="D5" s="115"/>
    </row>
    <row r="9" spans="1:10" x14ac:dyDescent="0.35">
      <c r="A9" s="391" t="s">
        <v>74</v>
      </c>
      <c r="B9" s="391"/>
      <c r="C9" s="391"/>
      <c r="D9" s="391"/>
    </row>
    <row r="10" spans="1:10" x14ac:dyDescent="0.35">
      <c r="A10" s="392" t="s">
        <v>75</v>
      </c>
      <c r="B10" s="392"/>
      <c r="C10" s="392"/>
      <c r="D10" s="392"/>
    </row>
    <row r="11" spans="1:10" x14ac:dyDescent="0.35">
      <c r="A11" s="117" t="s">
        <v>76</v>
      </c>
      <c r="B11" s="118" t="s">
        <v>77</v>
      </c>
      <c r="C11" s="117"/>
      <c r="D11" s="117"/>
      <c r="G11" t="s">
        <v>78</v>
      </c>
      <c r="H11" t="s">
        <v>79</v>
      </c>
      <c r="J11" t="s">
        <v>80</v>
      </c>
    </row>
    <row r="12" spans="1:10" x14ac:dyDescent="0.35">
      <c r="A12" s="119" t="s">
        <v>70</v>
      </c>
      <c r="B12" s="120">
        <v>46.5</v>
      </c>
      <c r="C12" s="120"/>
      <c r="D12" s="120"/>
      <c r="G12" s="121"/>
      <c r="H12" s="121"/>
      <c r="J12" t="s">
        <v>81</v>
      </c>
    </row>
    <row r="13" spans="1:10" x14ac:dyDescent="0.35">
      <c r="A13" s="119" t="s">
        <v>82</v>
      </c>
      <c r="B13" s="120">
        <v>30.5</v>
      </c>
      <c r="C13" s="120"/>
      <c r="D13" s="120"/>
      <c r="G13" s="121"/>
      <c r="H13" s="121"/>
      <c r="J13" t="s">
        <v>83</v>
      </c>
    </row>
    <row r="14" spans="1:10" x14ac:dyDescent="0.35">
      <c r="A14" s="119" t="s">
        <v>84</v>
      </c>
      <c r="B14" s="120">
        <v>28.5</v>
      </c>
      <c r="C14" s="120"/>
      <c r="D14" s="120"/>
      <c r="G14" s="121"/>
      <c r="H14" s="121"/>
    </row>
    <row r="15" spans="1:10" x14ac:dyDescent="0.35">
      <c r="A15" s="119" t="s">
        <v>85</v>
      </c>
      <c r="B15" s="120">
        <v>22</v>
      </c>
      <c r="C15" s="120"/>
      <c r="D15" s="120"/>
      <c r="G15" s="121"/>
      <c r="H15" s="121"/>
    </row>
    <row r="16" spans="1:10" x14ac:dyDescent="0.35">
      <c r="A16" s="119" t="s">
        <v>86</v>
      </c>
      <c r="B16" s="120">
        <v>18</v>
      </c>
      <c r="C16" s="120"/>
      <c r="D16" s="120"/>
      <c r="G16" s="121"/>
      <c r="H16" s="121"/>
    </row>
    <row r="17" spans="1:8" x14ac:dyDescent="0.35">
      <c r="A17" s="119" t="s">
        <v>109</v>
      </c>
      <c r="B17" s="120">
        <v>16</v>
      </c>
      <c r="C17" s="120"/>
      <c r="D17" s="120"/>
      <c r="G17" s="121"/>
      <c r="H17" s="121"/>
    </row>
    <row r="18" spans="1:8" x14ac:dyDescent="0.35">
      <c r="A18" s="119"/>
      <c r="B18" s="120"/>
      <c r="C18" s="120"/>
      <c r="D18" s="120"/>
      <c r="G18" s="121"/>
      <c r="H18" s="121"/>
    </row>
    <row r="19" spans="1:8" x14ac:dyDescent="0.35">
      <c r="A19" s="117" t="s">
        <v>76</v>
      </c>
      <c r="B19" s="117" t="s">
        <v>87</v>
      </c>
      <c r="C19" s="120"/>
      <c r="D19" s="120"/>
      <c r="G19" s="121"/>
      <c r="H19" s="121"/>
    </row>
    <row r="20" spans="1:8" x14ac:dyDescent="0.35">
      <c r="A20" s="119" t="s">
        <v>70</v>
      </c>
      <c r="B20" s="120">
        <v>8092</v>
      </c>
      <c r="C20" s="120"/>
      <c r="D20" s="120"/>
      <c r="G20" s="121"/>
      <c r="H20" s="121"/>
    </row>
    <row r="21" spans="1:8" x14ac:dyDescent="0.35">
      <c r="A21" s="119" t="s">
        <v>82</v>
      </c>
      <c r="B21" s="120">
        <v>5318</v>
      </c>
      <c r="C21" s="120"/>
      <c r="D21" s="120"/>
      <c r="G21" s="121"/>
      <c r="H21" s="121"/>
    </row>
    <row r="22" spans="1:8" x14ac:dyDescent="0.35">
      <c r="A22" s="119" t="s">
        <v>84</v>
      </c>
      <c r="B22" s="120">
        <v>4969</v>
      </c>
      <c r="C22" s="120"/>
      <c r="D22" s="120"/>
      <c r="G22" s="121"/>
      <c r="H22" s="121"/>
    </row>
    <row r="23" spans="1:8" x14ac:dyDescent="0.35">
      <c r="A23" s="119" t="s">
        <v>85</v>
      </c>
      <c r="B23" s="120">
        <v>3787</v>
      </c>
      <c r="C23" s="120"/>
      <c r="D23" s="120"/>
      <c r="G23" s="121"/>
      <c r="H23" s="121"/>
    </row>
    <row r="24" spans="1:8" x14ac:dyDescent="0.35">
      <c r="A24" s="119" t="s">
        <v>86</v>
      </c>
      <c r="B24" s="120">
        <v>3109</v>
      </c>
      <c r="C24" s="120"/>
      <c r="D24" s="120"/>
      <c r="G24" s="121"/>
      <c r="H24" s="121"/>
    </row>
    <row r="25" spans="1:8" x14ac:dyDescent="0.35">
      <c r="A25" s="119" t="s">
        <v>109</v>
      </c>
      <c r="B25" s="120">
        <v>2771</v>
      </c>
      <c r="C25" s="120"/>
      <c r="D25" s="120"/>
      <c r="G25" s="121"/>
      <c r="H25" s="121"/>
    </row>
    <row r="26" spans="1:8" x14ac:dyDescent="0.35">
      <c r="A26" s="119"/>
      <c r="B26" s="120"/>
      <c r="C26" s="120"/>
      <c r="D26" s="120"/>
      <c r="G26" s="121"/>
      <c r="H26" s="121"/>
    </row>
    <row r="27" spans="1:8" x14ac:dyDescent="0.35">
      <c r="A27" s="117" t="s">
        <v>76</v>
      </c>
      <c r="B27" s="117" t="s">
        <v>88</v>
      </c>
      <c r="C27" s="120"/>
      <c r="D27" s="120"/>
      <c r="G27" s="121"/>
      <c r="H27" s="121"/>
    </row>
    <row r="28" spans="1:8" x14ac:dyDescent="0.35">
      <c r="A28" s="119" t="s">
        <v>70</v>
      </c>
      <c r="B28" s="120">
        <v>97102</v>
      </c>
      <c r="C28" s="120"/>
      <c r="D28" s="120"/>
      <c r="G28" s="121"/>
      <c r="H28" s="121"/>
    </row>
    <row r="29" spans="1:8" x14ac:dyDescent="0.35">
      <c r="A29" s="119" t="s">
        <v>82</v>
      </c>
      <c r="B29" s="120">
        <v>63818</v>
      </c>
      <c r="C29" s="120"/>
      <c r="D29" s="120"/>
      <c r="G29" s="121"/>
      <c r="H29" s="121"/>
    </row>
    <row r="30" spans="1:8" x14ac:dyDescent="0.35">
      <c r="A30" s="119" t="s">
        <v>84</v>
      </c>
      <c r="B30" s="120">
        <v>59633</v>
      </c>
      <c r="C30" s="120"/>
      <c r="D30" s="120"/>
      <c r="G30" s="121"/>
      <c r="H30" s="121"/>
    </row>
    <row r="31" spans="1:8" x14ac:dyDescent="0.35">
      <c r="A31" s="119" t="s">
        <v>85</v>
      </c>
      <c r="B31" s="120">
        <v>45445</v>
      </c>
      <c r="C31" s="120"/>
      <c r="D31" s="120"/>
      <c r="G31" s="121"/>
      <c r="H31" s="121"/>
    </row>
    <row r="32" spans="1:8" x14ac:dyDescent="0.35">
      <c r="A32" s="119" t="s">
        <v>86</v>
      </c>
      <c r="B32" s="120">
        <v>37314</v>
      </c>
      <c r="C32" s="120"/>
      <c r="D32" s="120"/>
      <c r="G32" s="121"/>
      <c r="H32" s="121"/>
    </row>
    <row r="33" spans="1:8" x14ac:dyDescent="0.35">
      <c r="A33" s="119" t="s">
        <v>109</v>
      </c>
      <c r="B33" s="120">
        <v>33257</v>
      </c>
      <c r="C33" s="120"/>
      <c r="D33" s="120"/>
      <c r="G33" s="121"/>
      <c r="H33" s="121"/>
    </row>
    <row r="34" spans="1:8" x14ac:dyDescent="0.35">
      <c r="A34" s="119"/>
      <c r="B34" s="120"/>
      <c r="C34" s="120"/>
      <c r="D34" s="120"/>
      <c r="G34" s="121"/>
      <c r="H34" s="121"/>
    </row>
    <row r="35" spans="1:8" x14ac:dyDescent="0.35">
      <c r="A35" s="122"/>
      <c r="B35" s="122"/>
      <c r="C35" s="123"/>
      <c r="D35" s="123"/>
      <c r="G35" s="121"/>
      <c r="H35" s="121"/>
    </row>
    <row r="36" spans="1:8" x14ac:dyDescent="0.35">
      <c r="A36" s="392" t="s">
        <v>89</v>
      </c>
      <c r="B36" s="392"/>
      <c r="C36" s="392"/>
      <c r="D36" s="392"/>
      <c r="G36" s="121"/>
      <c r="H36" s="121"/>
    </row>
    <row r="37" spans="1:8" x14ac:dyDescent="0.35">
      <c r="A37" s="117" t="s">
        <v>76</v>
      </c>
      <c r="B37" s="118" t="s">
        <v>77</v>
      </c>
      <c r="C37" s="117"/>
      <c r="D37" s="117"/>
      <c r="G37" s="121"/>
      <c r="H37" s="121"/>
    </row>
    <row r="38" spans="1:8" x14ac:dyDescent="0.35">
      <c r="A38" s="119" t="s">
        <v>70</v>
      </c>
      <c r="B38" s="120">
        <v>52.5</v>
      </c>
      <c r="C38" s="120"/>
      <c r="D38" s="120"/>
      <c r="G38" s="121"/>
      <c r="H38" s="121"/>
    </row>
    <row r="39" spans="1:8" x14ac:dyDescent="0.35">
      <c r="A39" s="119" t="s">
        <v>82</v>
      </c>
      <c r="B39" s="120">
        <v>34.5</v>
      </c>
      <c r="C39" s="120"/>
      <c r="D39" s="120"/>
      <c r="G39" s="121"/>
      <c r="H39" s="121"/>
    </row>
    <row r="40" spans="1:8" x14ac:dyDescent="0.35">
      <c r="A40" s="119" t="s">
        <v>84</v>
      </c>
      <c r="B40" s="120">
        <v>32</v>
      </c>
      <c r="C40" s="120"/>
      <c r="D40" s="120"/>
      <c r="G40" s="121"/>
      <c r="H40" s="121"/>
    </row>
    <row r="41" spans="1:8" x14ac:dyDescent="0.35">
      <c r="A41" s="119" t="s">
        <v>85</v>
      </c>
      <c r="B41" s="120">
        <v>24.5</v>
      </c>
      <c r="C41" s="120"/>
      <c r="D41" s="120"/>
      <c r="G41" s="121"/>
      <c r="H41" s="121"/>
    </row>
    <row r="42" spans="1:8" x14ac:dyDescent="0.35">
      <c r="A42" s="119" t="s">
        <v>86</v>
      </c>
      <c r="B42" s="120">
        <v>20</v>
      </c>
      <c r="C42" s="120"/>
      <c r="D42" s="120"/>
      <c r="G42" s="121"/>
      <c r="H42" s="121"/>
    </row>
    <row r="43" spans="1:8" x14ac:dyDescent="0.35">
      <c r="A43" s="119" t="s">
        <v>109</v>
      </c>
      <c r="B43" s="120">
        <v>18</v>
      </c>
      <c r="C43" s="120"/>
      <c r="D43" s="120"/>
      <c r="G43" s="121"/>
      <c r="H43" s="121"/>
    </row>
    <row r="45" spans="1:8" x14ac:dyDescent="0.35">
      <c r="A45" s="117" t="s">
        <v>76</v>
      </c>
      <c r="B45" s="117" t="s">
        <v>87</v>
      </c>
    </row>
    <row r="46" spans="1:8" x14ac:dyDescent="0.35">
      <c r="A46" s="119" t="s">
        <v>70</v>
      </c>
      <c r="B46" s="120">
        <v>9103</v>
      </c>
    </row>
    <row r="47" spans="1:8" x14ac:dyDescent="0.35">
      <c r="A47" s="119" t="s">
        <v>82</v>
      </c>
      <c r="B47" s="120">
        <v>5983</v>
      </c>
    </row>
    <row r="48" spans="1:8" x14ac:dyDescent="0.35">
      <c r="A48" s="119" t="s">
        <v>84</v>
      </c>
      <c r="B48" s="120">
        <v>5591</v>
      </c>
    </row>
    <row r="49" spans="1:2" x14ac:dyDescent="0.35">
      <c r="A49" s="119" t="s">
        <v>85</v>
      </c>
      <c r="B49" s="120">
        <v>4260</v>
      </c>
    </row>
    <row r="50" spans="1:2" x14ac:dyDescent="0.35">
      <c r="A50" s="119" t="s">
        <v>86</v>
      </c>
      <c r="B50" s="120">
        <v>3498</v>
      </c>
    </row>
    <row r="51" spans="1:2" x14ac:dyDescent="0.35">
      <c r="A51" s="119" t="s">
        <v>109</v>
      </c>
      <c r="B51" s="120">
        <v>3118</v>
      </c>
    </row>
    <row r="53" spans="1:2" x14ac:dyDescent="0.35">
      <c r="A53" s="117" t="s">
        <v>76</v>
      </c>
      <c r="B53" s="117" t="s">
        <v>88</v>
      </c>
    </row>
    <row r="54" spans="1:2" x14ac:dyDescent="0.35">
      <c r="A54" s="119" t="s">
        <v>70</v>
      </c>
      <c r="B54" s="120">
        <v>0</v>
      </c>
    </row>
    <row r="55" spans="1:2" x14ac:dyDescent="0.35">
      <c r="A55" s="119" t="s">
        <v>82</v>
      </c>
      <c r="B55" s="120">
        <v>0</v>
      </c>
    </row>
    <row r="56" spans="1:2" x14ac:dyDescent="0.35">
      <c r="A56" s="119" t="s">
        <v>84</v>
      </c>
      <c r="B56" s="120">
        <v>0</v>
      </c>
    </row>
    <row r="57" spans="1:2" x14ac:dyDescent="0.35">
      <c r="A57" s="119" t="s">
        <v>85</v>
      </c>
      <c r="B57" s="120">
        <v>0</v>
      </c>
    </row>
    <row r="58" spans="1:2" x14ac:dyDescent="0.35">
      <c r="A58" s="119" t="s">
        <v>86</v>
      </c>
      <c r="B58" s="120">
        <v>0</v>
      </c>
    </row>
    <row r="59" spans="1:2" x14ac:dyDescent="0.35">
      <c r="A59" s="119" t="s">
        <v>109</v>
      </c>
      <c r="B59" s="120">
        <v>0</v>
      </c>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T48"/>
  <sheetViews>
    <sheetView workbookViewId="0">
      <selection activeCell="N24" sqref="N24"/>
    </sheetView>
  </sheetViews>
  <sheetFormatPr baseColWidth="10" defaultRowHeight="14.5" x14ac:dyDescent="0.35"/>
  <cols>
    <col min="1" max="1" width="39.1796875" customWidth="1"/>
    <col min="4" max="4" width="11.453125" customWidth="1"/>
    <col min="12" max="12" width="13.7265625" customWidth="1"/>
  </cols>
  <sheetData>
    <row r="1" spans="1:20" x14ac:dyDescent="0.35">
      <c r="M1" s="162" t="s">
        <v>81</v>
      </c>
      <c r="N1" s="208" t="s">
        <v>145</v>
      </c>
      <c r="O1" s="208" t="s">
        <v>146</v>
      </c>
      <c r="P1" s="208" t="s">
        <v>147</v>
      </c>
      <c r="Q1" s="208" t="s">
        <v>148</v>
      </c>
      <c r="R1" s="208" t="s">
        <v>149</v>
      </c>
    </row>
    <row r="2" spans="1:20" x14ac:dyDescent="0.35">
      <c r="A2" t="s">
        <v>150</v>
      </c>
      <c r="I2" s="209">
        <v>0.16</v>
      </c>
      <c r="J2" s="210">
        <v>28.6</v>
      </c>
      <c r="L2" t="s">
        <v>151</v>
      </c>
      <c r="M2" s="162" t="s">
        <v>70</v>
      </c>
      <c r="N2" s="211">
        <v>4819.18</v>
      </c>
      <c r="O2" s="211">
        <v>392.76</v>
      </c>
      <c r="P2" s="211">
        <v>81.93</v>
      </c>
      <c r="Q2" s="211">
        <v>448.18</v>
      </c>
      <c r="R2" s="211">
        <v>42.65</v>
      </c>
      <c r="S2" s="212"/>
    </row>
    <row r="3" spans="1:20" x14ac:dyDescent="0.35">
      <c r="I3" s="209">
        <v>0.33</v>
      </c>
      <c r="J3" s="210">
        <v>57.2</v>
      </c>
      <c r="L3" t="s">
        <v>152</v>
      </c>
      <c r="M3" s="162" t="s">
        <v>82</v>
      </c>
      <c r="N3" s="211">
        <v>3517.54</v>
      </c>
      <c r="O3" s="211">
        <v>286.68</v>
      </c>
      <c r="P3" s="211">
        <v>59.8</v>
      </c>
      <c r="Q3" s="211">
        <v>327.13</v>
      </c>
      <c r="R3" s="211">
        <v>45.73</v>
      </c>
      <c r="S3" s="212"/>
    </row>
    <row r="4" spans="1:20" ht="15" thickBot="1" x14ac:dyDescent="0.4">
      <c r="I4" s="209">
        <v>0.375</v>
      </c>
      <c r="J4" s="210">
        <v>65</v>
      </c>
      <c r="L4" t="s">
        <v>153</v>
      </c>
      <c r="M4" s="162" t="s">
        <v>84</v>
      </c>
      <c r="N4" s="211">
        <v>3338.78</v>
      </c>
      <c r="O4" s="211">
        <v>272.11</v>
      </c>
      <c r="P4" s="211">
        <v>56.76</v>
      </c>
      <c r="Q4" s="211">
        <v>310.51</v>
      </c>
      <c r="R4" s="211">
        <v>43.4</v>
      </c>
      <c r="S4" s="212"/>
    </row>
    <row r="5" spans="1:20" x14ac:dyDescent="0.35">
      <c r="A5" s="396"/>
      <c r="B5" s="213" t="s">
        <v>154</v>
      </c>
      <c r="C5" s="213" t="s">
        <v>154</v>
      </c>
      <c r="D5" s="213" t="s">
        <v>154</v>
      </c>
      <c r="E5" s="213" t="s">
        <v>154</v>
      </c>
      <c r="F5" s="213" t="s">
        <v>154</v>
      </c>
      <c r="I5" s="209">
        <v>0.75</v>
      </c>
      <c r="J5" s="210">
        <v>130</v>
      </c>
      <c r="M5" s="162" t="s">
        <v>85</v>
      </c>
      <c r="N5" s="211">
        <v>2527.04</v>
      </c>
      <c r="O5" s="211">
        <v>205.95</v>
      </c>
      <c r="P5" s="211">
        <v>42.93</v>
      </c>
      <c r="Q5" s="211">
        <v>235.01</v>
      </c>
      <c r="R5" s="211">
        <v>32.85</v>
      </c>
      <c r="S5" s="212"/>
    </row>
    <row r="6" spans="1:20" x14ac:dyDescent="0.35">
      <c r="A6" s="397"/>
      <c r="B6" s="214" t="s">
        <v>155</v>
      </c>
      <c r="C6" s="214" t="s">
        <v>156</v>
      </c>
      <c r="D6" s="214" t="s">
        <v>157</v>
      </c>
      <c r="E6" s="214" t="s">
        <v>158</v>
      </c>
      <c r="F6" s="214" t="s">
        <v>159</v>
      </c>
      <c r="M6" s="162" t="s">
        <v>86</v>
      </c>
      <c r="N6" s="211">
        <v>2090.6999999999998</v>
      </c>
      <c r="O6" s="211">
        <v>170.39</v>
      </c>
      <c r="P6" s="211">
        <v>35.54</v>
      </c>
      <c r="Q6" s="211">
        <v>194.43</v>
      </c>
      <c r="R6" s="211">
        <v>27.18</v>
      </c>
      <c r="S6" s="212"/>
    </row>
    <row r="7" spans="1:20" ht="30" customHeight="1" x14ac:dyDescent="0.35">
      <c r="A7" s="397"/>
      <c r="B7" s="215" t="s">
        <v>160</v>
      </c>
      <c r="C7" s="215" t="s">
        <v>161</v>
      </c>
      <c r="D7" s="215" t="s">
        <v>162</v>
      </c>
      <c r="E7" s="215" t="s">
        <v>163</v>
      </c>
      <c r="F7" s="215" t="s">
        <v>164</v>
      </c>
      <c r="O7" s="216"/>
      <c r="P7" s="216"/>
      <c r="Q7" s="216"/>
      <c r="R7" s="216"/>
      <c r="S7" s="216"/>
      <c r="T7" s="216"/>
    </row>
    <row r="8" spans="1:20" ht="21.75" customHeight="1" x14ac:dyDescent="0.35">
      <c r="A8" s="397"/>
      <c r="B8" s="215" t="s">
        <v>165</v>
      </c>
      <c r="C8" s="215"/>
      <c r="D8" s="215" t="s">
        <v>166</v>
      </c>
      <c r="E8" s="215"/>
      <c r="F8" s="215"/>
      <c r="M8" s="162" t="s">
        <v>80</v>
      </c>
      <c r="N8" s="208" t="s">
        <v>145</v>
      </c>
      <c r="O8" s="208" t="s">
        <v>146</v>
      </c>
      <c r="P8" s="208" t="s">
        <v>147</v>
      </c>
      <c r="Q8" s="208" t="s">
        <v>148</v>
      </c>
      <c r="R8" s="208" t="s">
        <v>149</v>
      </c>
      <c r="S8" s="212"/>
      <c r="T8" s="216"/>
    </row>
    <row r="9" spans="1:20" ht="15" thickBot="1" x14ac:dyDescent="0.4">
      <c r="A9" s="397"/>
      <c r="B9" s="215" t="s">
        <v>167</v>
      </c>
      <c r="C9" s="215" t="s">
        <v>167</v>
      </c>
      <c r="D9" s="215" t="s">
        <v>167</v>
      </c>
      <c r="E9" s="217" t="s">
        <v>167</v>
      </c>
      <c r="F9" s="215" t="s">
        <v>167</v>
      </c>
      <c r="M9" s="162" t="s">
        <v>70</v>
      </c>
      <c r="N9" s="211">
        <v>27.7</v>
      </c>
      <c r="O9" s="211">
        <v>2.2599999999999998</v>
      </c>
      <c r="P9" s="211">
        <v>0.47</v>
      </c>
      <c r="Q9" s="211">
        <v>2.58</v>
      </c>
      <c r="R9" s="211">
        <v>0.36</v>
      </c>
      <c r="S9" s="212"/>
      <c r="T9" s="216"/>
    </row>
    <row r="10" spans="1:20" ht="26" thickTop="1" x14ac:dyDescent="0.35">
      <c r="A10" s="218" t="s">
        <v>168</v>
      </c>
      <c r="B10" s="291">
        <v>4819.18</v>
      </c>
      <c r="C10" s="393">
        <v>3517.54</v>
      </c>
      <c r="D10" s="393">
        <v>3338.78</v>
      </c>
      <c r="E10" s="393">
        <v>2527.04</v>
      </c>
      <c r="F10" s="393">
        <v>2090.6999999999998</v>
      </c>
      <c r="M10" s="162" t="s">
        <v>82</v>
      </c>
      <c r="N10" s="211">
        <v>20.21</v>
      </c>
      <c r="O10" s="211">
        <v>1.65</v>
      </c>
      <c r="P10" s="211">
        <v>0.34</v>
      </c>
      <c r="Q10" s="211">
        <v>1.88</v>
      </c>
      <c r="R10" s="211">
        <v>0.27</v>
      </c>
      <c r="S10" s="212"/>
      <c r="T10" s="216"/>
    </row>
    <row r="11" spans="1:20" x14ac:dyDescent="0.35">
      <c r="A11" s="289" t="s">
        <v>169</v>
      </c>
      <c r="B11" s="292"/>
      <c r="C11" s="394"/>
      <c r="D11" s="394"/>
      <c r="E11" s="394"/>
      <c r="F11" s="394"/>
      <c r="M11" s="162" t="s">
        <v>84</v>
      </c>
      <c r="N11" s="211">
        <v>19.190000000000001</v>
      </c>
      <c r="O11" s="211">
        <v>1.56</v>
      </c>
      <c r="P11" s="211">
        <v>0.33</v>
      </c>
      <c r="Q11" s="211">
        <v>1.78</v>
      </c>
      <c r="R11" s="211">
        <v>0.25</v>
      </c>
      <c r="S11" s="212"/>
      <c r="T11" s="216"/>
    </row>
    <row r="12" spans="1:20" ht="15" thickBot="1" x14ac:dyDescent="0.4">
      <c r="A12" s="290" t="s">
        <v>170</v>
      </c>
      <c r="B12" s="293"/>
      <c r="C12" s="395"/>
      <c r="D12" s="395"/>
      <c r="E12" s="395"/>
      <c r="F12" s="395"/>
      <c r="M12" s="162" t="s">
        <v>85</v>
      </c>
      <c r="N12" s="211">
        <v>14.52</v>
      </c>
      <c r="O12" s="211">
        <v>1.18</v>
      </c>
      <c r="P12" s="211">
        <v>0.25</v>
      </c>
      <c r="Q12" s="211">
        <v>1.35</v>
      </c>
      <c r="R12" s="211">
        <v>0.19</v>
      </c>
      <c r="S12" s="212"/>
      <c r="T12" s="216"/>
    </row>
    <row r="13" spans="1:20" x14ac:dyDescent="0.35">
      <c r="A13" s="289" t="s">
        <v>171</v>
      </c>
      <c r="B13" s="294">
        <v>985.52</v>
      </c>
      <c r="C13" s="398">
        <v>719.34</v>
      </c>
      <c r="D13" s="398">
        <v>682.78</v>
      </c>
      <c r="E13" s="398">
        <v>516.78</v>
      </c>
      <c r="F13" s="398">
        <v>527.54999999999995</v>
      </c>
      <c r="M13" s="162" t="s">
        <v>86</v>
      </c>
      <c r="N13" s="211">
        <v>12.02</v>
      </c>
      <c r="O13" s="211">
        <v>0.98</v>
      </c>
      <c r="P13" s="211">
        <v>0.2</v>
      </c>
      <c r="Q13" s="211">
        <v>1.1200000000000001</v>
      </c>
      <c r="R13" s="211">
        <v>0.16</v>
      </c>
      <c r="S13" s="216"/>
      <c r="T13" s="216"/>
    </row>
    <row r="14" spans="1:20" x14ac:dyDescent="0.35">
      <c r="A14" s="289" t="s">
        <v>172</v>
      </c>
      <c r="B14" s="295"/>
      <c r="C14" s="394"/>
      <c r="D14" s="394"/>
      <c r="E14" s="394"/>
      <c r="F14" s="394"/>
      <c r="N14" s="216"/>
      <c r="O14" s="216"/>
      <c r="P14" s="216"/>
      <c r="Q14" s="216"/>
      <c r="R14" s="216"/>
      <c r="S14" s="216"/>
      <c r="T14" s="216"/>
    </row>
    <row r="15" spans="1:20" ht="37.5" x14ac:dyDescent="0.35">
      <c r="A15" s="289" t="s">
        <v>173</v>
      </c>
      <c r="B15" s="295"/>
      <c r="C15" s="394"/>
      <c r="D15" s="394"/>
      <c r="E15" s="394"/>
      <c r="F15" s="394"/>
    </row>
    <row r="16" spans="1:20" ht="15" thickBot="1" x14ac:dyDescent="0.4">
      <c r="A16" s="290" t="s">
        <v>174</v>
      </c>
      <c r="B16" s="296"/>
      <c r="C16" s="395"/>
      <c r="D16" s="395"/>
      <c r="E16" s="395"/>
      <c r="F16" s="395"/>
    </row>
    <row r="17" spans="1:6" x14ac:dyDescent="0.35">
      <c r="A17" s="289" t="s">
        <v>175</v>
      </c>
      <c r="B17" s="297">
        <v>392.76</v>
      </c>
      <c r="C17" s="398">
        <v>286.68</v>
      </c>
      <c r="D17" s="398">
        <v>272.11</v>
      </c>
      <c r="E17" s="398">
        <v>205.95</v>
      </c>
      <c r="F17" s="398">
        <v>170.39</v>
      </c>
    </row>
    <row r="18" spans="1:6" x14ac:dyDescent="0.35">
      <c r="A18" s="289" t="s">
        <v>176</v>
      </c>
      <c r="B18" s="292"/>
      <c r="C18" s="394"/>
      <c r="D18" s="394"/>
      <c r="E18" s="394"/>
      <c r="F18" s="394"/>
    </row>
    <row r="19" spans="1:6" ht="25.5" thickBot="1" x14ac:dyDescent="0.4">
      <c r="A19" s="290" t="s">
        <v>177</v>
      </c>
      <c r="B19" s="293"/>
      <c r="C19" s="395"/>
      <c r="D19" s="395"/>
      <c r="E19" s="395"/>
      <c r="F19" s="395"/>
    </row>
    <row r="20" spans="1:6" x14ac:dyDescent="0.35">
      <c r="A20" s="289" t="s">
        <v>178</v>
      </c>
      <c r="B20" s="294">
        <v>81.93</v>
      </c>
      <c r="C20" s="398">
        <v>59.8</v>
      </c>
      <c r="D20" s="398">
        <v>56.76</v>
      </c>
      <c r="E20" s="398">
        <v>52.93</v>
      </c>
      <c r="F20" s="398">
        <v>35.54</v>
      </c>
    </row>
    <row r="21" spans="1:6" x14ac:dyDescent="0.35">
      <c r="A21" s="289" t="s">
        <v>179</v>
      </c>
      <c r="B21" s="295"/>
      <c r="C21" s="394"/>
      <c r="D21" s="394"/>
      <c r="E21" s="394"/>
      <c r="F21" s="394"/>
    </row>
    <row r="22" spans="1:6" ht="25.5" thickBot="1" x14ac:dyDescent="0.4">
      <c r="A22" s="290" t="s">
        <v>177</v>
      </c>
      <c r="B22" s="296"/>
      <c r="C22" s="395"/>
      <c r="D22" s="395"/>
      <c r="E22" s="395"/>
      <c r="F22" s="395"/>
    </row>
    <row r="23" spans="1:6" x14ac:dyDescent="0.35">
      <c r="A23" s="289" t="s">
        <v>180</v>
      </c>
      <c r="B23" s="294">
        <v>448.18</v>
      </c>
      <c r="C23" s="398">
        <v>327.13</v>
      </c>
      <c r="D23" s="398">
        <v>310.51</v>
      </c>
      <c r="E23" s="398">
        <v>235.01</v>
      </c>
      <c r="F23" s="398">
        <v>194.43</v>
      </c>
    </row>
    <row r="24" spans="1:6" ht="15" thickBot="1" x14ac:dyDescent="0.4">
      <c r="A24" s="290" t="s">
        <v>181</v>
      </c>
      <c r="B24" s="296"/>
      <c r="C24" s="395"/>
      <c r="D24" s="395"/>
      <c r="E24" s="395"/>
      <c r="F24" s="395"/>
    </row>
    <row r="25" spans="1:6" x14ac:dyDescent="0.35">
      <c r="A25" s="289" t="s">
        <v>182</v>
      </c>
      <c r="B25" s="294">
        <v>62.65</v>
      </c>
      <c r="C25" s="398">
        <v>45.73</v>
      </c>
      <c r="D25" s="398">
        <v>43.4</v>
      </c>
      <c r="E25" s="398">
        <v>32.85</v>
      </c>
      <c r="F25" s="398">
        <v>27.18</v>
      </c>
    </row>
    <row r="26" spans="1:6" x14ac:dyDescent="0.35">
      <c r="A26" s="289" t="s">
        <v>183</v>
      </c>
      <c r="B26" s="295"/>
      <c r="C26" s="394"/>
      <c r="D26" s="394"/>
      <c r="E26" s="394"/>
      <c r="F26" s="394"/>
    </row>
    <row r="27" spans="1:6" ht="15" thickBot="1" x14ac:dyDescent="0.4">
      <c r="A27" s="290" t="s">
        <v>184</v>
      </c>
      <c r="B27" s="296"/>
      <c r="C27" s="395"/>
      <c r="D27" s="395"/>
      <c r="E27" s="395"/>
      <c r="F27" s="395"/>
    </row>
    <row r="28" spans="1:6" ht="15" thickBot="1" x14ac:dyDescent="0.4">
      <c r="A28" s="290" t="s">
        <v>185</v>
      </c>
      <c r="B28" s="298">
        <f>B10+B17+B20+B23+B25</f>
        <v>5804.7000000000007</v>
      </c>
      <c r="C28" s="298">
        <f t="shared" ref="C28:F28" si="0">C10+C17+C20+C23+C25</f>
        <v>4236.8799999999992</v>
      </c>
      <c r="D28" s="298">
        <f t="shared" si="0"/>
        <v>4021.5600000000009</v>
      </c>
      <c r="E28" s="298">
        <f t="shared" si="0"/>
        <v>3053.7799999999993</v>
      </c>
      <c r="F28" s="298">
        <f t="shared" si="0"/>
        <v>2518.2399999999993</v>
      </c>
    </row>
    <row r="29" spans="1:6" ht="15" thickBot="1" x14ac:dyDescent="0.4">
      <c r="A29" s="220" t="s">
        <v>186</v>
      </c>
      <c r="B29" s="221">
        <v>5805</v>
      </c>
      <c r="C29" s="221">
        <v>4237</v>
      </c>
      <c r="D29" s="221">
        <v>4022</v>
      </c>
      <c r="E29" s="221">
        <v>3044</v>
      </c>
      <c r="F29" s="221">
        <v>2518</v>
      </c>
    </row>
    <row r="30" spans="1:6" x14ac:dyDescent="0.35">
      <c r="A30" s="218" t="s">
        <v>187</v>
      </c>
      <c r="B30" s="398">
        <v>27.7</v>
      </c>
      <c r="C30" s="398">
        <v>20.21</v>
      </c>
      <c r="D30" s="398">
        <v>19.190000000000001</v>
      </c>
      <c r="E30" s="398">
        <v>14.52</v>
      </c>
      <c r="F30" s="398">
        <v>12.02</v>
      </c>
    </row>
    <row r="31" spans="1:6" ht="15" thickBot="1" x14ac:dyDescent="0.4">
      <c r="A31" s="290" t="s">
        <v>188</v>
      </c>
      <c r="B31" s="395"/>
      <c r="C31" s="395"/>
      <c r="D31" s="395"/>
      <c r="E31" s="395"/>
      <c r="F31" s="395"/>
    </row>
    <row r="32" spans="1:6" x14ac:dyDescent="0.35">
      <c r="A32" s="289" t="s">
        <v>189</v>
      </c>
      <c r="B32" s="398">
        <v>5.66</v>
      </c>
      <c r="C32" s="398">
        <v>4.13</v>
      </c>
      <c r="D32" s="398">
        <v>3.92</v>
      </c>
      <c r="E32" s="398">
        <v>2.97</v>
      </c>
      <c r="F32" s="398">
        <v>2.46</v>
      </c>
    </row>
    <row r="33" spans="1:6" ht="37.5" x14ac:dyDescent="0.35">
      <c r="A33" s="289" t="s">
        <v>190</v>
      </c>
      <c r="B33" s="394"/>
      <c r="C33" s="394"/>
      <c r="D33" s="394"/>
      <c r="E33" s="394"/>
      <c r="F33" s="394"/>
    </row>
    <row r="34" spans="1:6" ht="15" thickBot="1" x14ac:dyDescent="0.4">
      <c r="A34" s="290" t="s">
        <v>191</v>
      </c>
      <c r="B34" s="395"/>
      <c r="C34" s="395"/>
      <c r="D34" s="395"/>
      <c r="E34" s="395"/>
      <c r="F34" s="395"/>
    </row>
    <row r="35" spans="1:6" x14ac:dyDescent="0.35">
      <c r="A35" s="289" t="s">
        <v>175</v>
      </c>
      <c r="B35" s="398">
        <v>2.2599999999999998</v>
      </c>
      <c r="C35" s="398">
        <v>1.65</v>
      </c>
      <c r="D35" s="398">
        <v>1.56</v>
      </c>
      <c r="E35" s="398">
        <v>1.18</v>
      </c>
      <c r="F35" s="398">
        <v>0.98</v>
      </c>
    </row>
    <row r="36" spans="1:6" x14ac:dyDescent="0.35">
      <c r="A36" s="289" t="s">
        <v>176</v>
      </c>
      <c r="B36" s="394"/>
      <c r="C36" s="394"/>
      <c r="D36" s="394"/>
      <c r="E36" s="394"/>
      <c r="F36" s="394"/>
    </row>
    <row r="37" spans="1:6" ht="25.5" thickBot="1" x14ac:dyDescent="0.4">
      <c r="A37" s="290" t="s">
        <v>192</v>
      </c>
      <c r="B37" s="395"/>
      <c r="C37" s="395"/>
      <c r="D37" s="395"/>
      <c r="E37" s="395"/>
      <c r="F37" s="395"/>
    </row>
    <row r="38" spans="1:6" x14ac:dyDescent="0.35">
      <c r="A38" s="289" t="s">
        <v>178</v>
      </c>
      <c r="B38" s="398">
        <v>0.47</v>
      </c>
      <c r="C38" s="398">
        <v>0.34</v>
      </c>
      <c r="D38" s="398">
        <v>0.33</v>
      </c>
      <c r="E38" s="398">
        <v>0.25</v>
      </c>
      <c r="F38" s="398">
        <v>0.2</v>
      </c>
    </row>
    <row r="39" spans="1:6" x14ac:dyDescent="0.35">
      <c r="A39" s="289" t="s">
        <v>193</v>
      </c>
      <c r="B39" s="394"/>
      <c r="C39" s="394"/>
      <c r="D39" s="394"/>
      <c r="E39" s="394"/>
      <c r="F39" s="394"/>
    </row>
    <row r="40" spans="1:6" ht="25.5" thickBot="1" x14ac:dyDescent="0.4">
      <c r="A40" s="290" t="s">
        <v>192</v>
      </c>
      <c r="B40" s="395"/>
      <c r="C40" s="395"/>
      <c r="D40" s="395"/>
      <c r="E40" s="395"/>
      <c r="F40" s="395"/>
    </row>
    <row r="41" spans="1:6" x14ac:dyDescent="0.35">
      <c r="A41" s="289" t="s">
        <v>180</v>
      </c>
      <c r="B41" s="398">
        <v>2.58</v>
      </c>
      <c r="C41" s="398">
        <v>1.88</v>
      </c>
      <c r="D41" s="398">
        <v>1.78</v>
      </c>
      <c r="E41" s="398">
        <v>1.35</v>
      </c>
      <c r="F41" s="398">
        <v>1.1200000000000001</v>
      </c>
    </row>
    <row r="42" spans="1:6" ht="15" thickBot="1" x14ac:dyDescent="0.4">
      <c r="A42" s="290" t="s">
        <v>181</v>
      </c>
      <c r="B42" s="395"/>
      <c r="C42" s="395"/>
      <c r="D42" s="395"/>
      <c r="E42" s="395"/>
      <c r="F42" s="395"/>
    </row>
    <row r="43" spans="1:6" x14ac:dyDescent="0.35">
      <c r="A43" s="289" t="s">
        <v>182</v>
      </c>
      <c r="B43" s="398">
        <v>0.36</v>
      </c>
      <c r="C43" s="398">
        <v>0.26</v>
      </c>
      <c r="D43" s="398">
        <v>0.25</v>
      </c>
      <c r="E43" s="398">
        <v>0.19</v>
      </c>
      <c r="F43" s="398">
        <v>0.16</v>
      </c>
    </row>
    <row r="44" spans="1:6" x14ac:dyDescent="0.35">
      <c r="A44" s="289" t="s">
        <v>183</v>
      </c>
      <c r="B44" s="394"/>
      <c r="C44" s="394"/>
      <c r="D44" s="394"/>
      <c r="E44" s="394"/>
      <c r="F44" s="394"/>
    </row>
    <row r="45" spans="1:6" ht="15" thickBot="1" x14ac:dyDescent="0.4">
      <c r="A45" s="290" t="s">
        <v>194</v>
      </c>
      <c r="B45" s="395"/>
      <c r="C45" s="395"/>
      <c r="D45" s="395"/>
      <c r="E45" s="395"/>
      <c r="F45" s="395"/>
    </row>
    <row r="46" spans="1:6" ht="15" thickBot="1" x14ac:dyDescent="0.4">
      <c r="A46" s="290" t="s">
        <v>195</v>
      </c>
      <c r="B46" s="219">
        <v>33.36</v>
      </c>
      <c r="C46" s="219">
        <v>24.35</v>
      </c>
      <c r="D46" s="219">
        <v>23.11</v>
      </c>
      <c r="E46" s="219">
        <v>17.489999999999998</v>
      </c>
      <c r="F46" s="219">
        <v>14.47</v>
      </c>
    </row>
    <row r="47" spans="1:6" ht="15" thickBot="1" x14ac:dyDescent="0.4">
      <c r="A47" s="220" t="s">
        <v>186</v>
      </c>
      <c r="B47" s="221">
        <v>33</v>
      </c>
      <c r="C47" s="221">
        <v>24</v>
      </c>
      <c r="D47" s="221">
        <v>23</v>
      </c>
      <c r="E47" s="221">
        <v>17</v>
      </c>
      <c r="F47" s="221">
        <v>14</v>
      </c>
    </row>
    <row r="48" spans="1:6" x14ac:dyDescent="0.35">
      <c r="A48" s="222"/>
    </row>
  </sheetData>
  <mergeCells count="55">
    <mergeCell ref="B43:B45"/>
    <mergeCell ref="C43:C45"/>
    <mergeCell ref="D43:D45"/>
    <mergeCell ref="E43:E45"/>
    <mergeCell ref="F43:F45"/>
    <mergeCell ref="B38:B40"/>
    <mergeCell ref="C38:C40"/>
    <mergeCell ref="D38:D40"/>
    <mergeCell ref="E38:E40"/>
    <mergeCell ref="F38:F40"/>
    <mergeCell ref="B41:B42"/>
    <mergeCell ref="C41:C42"/>
    <mergeCell ref="D41:D42"/>
    <mergeCell ref="E41:E42"/>
    <mergeCell ref="F41:F42"/>
    <mergeCell ref="B32:B34"/>
    <mergeCell ref="C32:C34"/>
    <mergeCell ref="D32:D34"/>
    <mergeCell ref="E32:E34"/>
    <mergeCell ref="F32:F34"/>
    <mergeCell ref="B35:B37"/>
    <mergeCell ref="C35:C37"/>
    <mergeCell ref="D35:D37"/>
    <mergeCell ref="E35:E37"/>
    <mergeCell ref="F35:F37"/>
    <mergeCell ref="C25:C27"/>
    <mergeCell ref="D25:D27"/>
    <mergeCell ref="E25:E27"/>
    <mergeCell ref="F25:F27"/>
    <mergeCell ref="B30:B31"/>
    <mergeCell ref="C30:C31"/>
    <mergeCell ref="D30:D31"/>
    <mergeCell ref="E30:E31"/>
    <mergeCell ref="F30:F31"/>
    <mergeCell ref="C20:C22"/>
    <mergeCell ref="D20:D22"/>
    <mergeCell ref="E20:E22"/>
    <mergeCell ref="F20:F22"/>
    <mergeCell ref="C23:C24"/>
    <mergeCell ref="D23:D24"/>
    <mergeCell ref="E23:E24"/>
    <mergeCell ref="F23:F24"/>
    <mergeCell ref="C13:C16"/>
    <mergeCell ref="D13:D16"/>
    <mergeCell ref="E13:E16"/>
    <mergeCell ref="F13:F16"/>
    <mergeCell ref="C17:C19"/>
    <mergeCell ref="D17:D19"/>
    <mergeCell ref="E17:E19"/>
    <mergeCell ref="F17:F19"/>
    <mergeCell ref="F10:F12"/>
    <mergeCell ref="A5:A9"/>
    <mergeCell ref="C10:C12"/>
    <mergeCell ref="D10:D12"/>
    <mergeCell ref="E10:E12"/>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I28"/>
  <sheetViews>
    <sheetView workbookViewId="0">
      <selection activeCell="C9" sqref="C9"/>
    </sheetView>
  </sheetViews>
  <sheetFormatPr baseColWidth="10" defaultRowHeight="14.5" x14ac:dyDescent="0.35"/>
  <cols>
    <col min="1" max="1" width="8.54296875" bestFit="1" customWidth="1"/>
    <col min="2" max="2" width="46.26953125" customWidth="1"/>
    <col min="3" max="3" width="49" bestFit="1" customWidth="1"/>
    <col min="4" max="4" width="23.7265625" bestFit="1" customWidth="1"/>
    <col min="5" max="5" width="29.26953125" customWidth="1"/>
    <col min="6" max="6" width="162.26953125" bestFit="1" customWidth="1"/>
    <col min="7" max="7" width="98.7265625" bestFit="1" customWidth="1"/>
    <col min="8" max="8" width="97.54296875" customWidth="1"/>
    <col min="9" max="9" width="34.453125" customWidth="1"/>
  </cols>
  <sheetData>
    <row r="1" spans="1:9" x14ac:dyDescent="0.35">
      <c r="A1" s="137" t="s">
        <v>100</v>
      </c>
      <c r="B1" s="137" t="s">
        <v>29</v>
      </c>
      <c r="C1" s="137" t="s">
        <v>18</v>
      </c>
      <c r="D1" s="137" t="s">
        <v>213</v>
      </c>
      <c r="E1" s="399" t="s">
        <v>214</v>
      </c>
      <c r="F1" s="400"/>
      <c r="G1" s="137" t="s">
        <v>212</v>
      </c>
      <c r="H1" s="137" t="s">
        <v>249</v>
      </c>
      <c r="I1" s="270" t="s">
        <v>286</v>
      </c>
    </row>
    <row r="2" spans="1:9" ht="29" x14ac:dyDescent="0.35">
      <c r="A2" s="138" t="s">
        <v>101</v>
      </c>
      <c r="B2" s="139" t="s">
        <v>288</v>
      </c>
      <c r="C2" s="138" t="s">
        <v>93</v>
      </c>
      <c r="D2" s="247" t="s">
        <v>218</v>
      </c>
      <c r="E2" s="252" t="s">
        <v>219</v>
      </c>
      <c r="G2" s="267" t="s">
        <v>248</v>
      </c>
      <c r="H2" t="s">
        <v>250</v>
      </c>
      <c r="I2" t="s">
        <v>279</v>
      </c>
    </row>
    <row r="3" spans="1:9" x14ac:dyDescent="0.35">
      <c r="A3" s="138" t="s">
        <v>102</v>
      </c>
      <c r="B3" s="139" t="s">
        <v>289</v>
      </c>
      <c r="C3" s="138" t="s">
        <v>94</v>
      </c>
      <c r="D3" s="247" t="s">
        <v>220</v>
      </c>
      <c r="E3" s="247"/>
      <c r="F3" s="251" t="s">
        <v>226</v>
      </c>
      <c r="H3" t="s">
        <v>251</v>
      </c>
      <c r="I3" t="s">
        <v>280</v>
      </c>
    </row>
    <row r="4" spans="1:9" x14ac:dyDescent="0.35">
      <c r="A4" s="138" t="s">
        <v>0</v>
      </c>
      <c r="B4" s="139" t="s">
        <v>290</v>
      </c>
      <c r="C4" s="138" t="s">
        <v>95</v>
      </c>
      <c r="D4" s="247" t="s">
        <v>221</v>
      </c>
      <c r="E4" s="249" t="s">
        <v>215</v>
      </c>
      <c r="G4" s="249"/>
      <c r="H4" t="s">
        <v>252</v>
      </c>
      <c r="I4" s="271" t="s">
        <v>281</v>
      </c>
    </row>
    <row r="5" spans="1:9" x14ac:dyDescent="0.35">
      <c r="A5" s="138"/>
      <c r="B5" s="139"/>
      <c r="C5" s="138" t="s">
        <v>96</v>
      </c>
      <c r="D5" s="247"/>
      <c r="E5" s="266" t="s">
        <v>216</v>
      </c>
      <c r="F5" s="138"/>
      <c r="G5" s="249"/>
      <c r="H5" t="s">
        <v>253</v>
      </c>
      <c r="I5" t="s">
        <v>282</v>
      </c>
    </row>
    <row r="6" spans="1:9" x14ac:dyDescent="0.35">
      <c r="A6" s="138"/>
      <c r="B6" s="139"/>
      <c r="C6" s="138" t="s">
        <v>97</v>
      </c>
      <c r="D6" s="247"/>
      <c r="E6" s="247"/>
      <c r="F6" s="250" t="s">
        <v>227</v>
      </c>
      <c r="G6" s="250"/>
      <c r="H6" t="s">
        <v>254</v>
      </c>
      <c r="I6" t="s">
        <v>283</v>
      </c>
    </row>
    <row r="7" spans="1:9" x14ac:dyDescent="0.35">
      <c r="A7" s="138"/>
      <c r="B7" s="138"/>
      <c r="C7" s="139" t="s">
        <v>98</v>
      </c>
      <c r="D7" s="248"/>
      <c r="E7" s="247"/>
      <c r="F7" s="250" t="s">
        <v>228</v>
      </c>
      <c r="G7" s="250"/>
      <c r="H7" t="s">
        <v>255</v>
      </c>
      <c r="I7" t="s">
        <v>284</v>
      </c>
    </row>
    <row r="8" spans="1:9" x14ac:dyDescent="0.35">
      <c r="A8" s="138"/>
      <c r="C8" s="139" t="s">
        <v>99</v>
      </c>
      <c r="D8" s="248"/>
      <c r="E8" s="247"/>
      <c r="F8" s="250" t="s">
        <v>229</v>
      </c>
      <c r="G8" s="250"/>
      <c r="H8" t="s">
        <v>256</v>
      </c>
      <c r="I8" t="s">
        <v>285</v>
      </c>
    </row>
    <row r="9" spans="1:9" x14ac:dyDescent="0.35">
      <c r="A9" s="138"/>
      <c r="B9" s="138"/>
      <c r="C9" s="138" t="s">
        <v>294</v>
      </c>
      <c r="D9" s="247"/>
      <c r="E9" s="247"/>
      <c r="F9" s="250" t="s">
        <v>230</v>
      </c>
      <c r="G9" s="250"/>
      <c r="H9" t="s">
        <v>257</v>
      </c>
    </row>
    <row r="10" spans="1:9" x14ac:dyDescent="0.35">
      <c r="A10" s="138"/>
      <c r="B10" s="138"/>
      <c r="C10" s="138"/>
      <c r="D10" s="247"/>
      <c r="E10" s="247"/>
      <c r="F10" s="250" t="s">
        <v>231</v>
      </c>
      <c r="G10" s="250"/>
      <c r="H10" t="s">
        <v>258</v>
      </c>
    </row>
    <row r="11" spans="1:9" x14ac:dyDescent="0.35">
      <c r="A11" s="138"/>
      <c r="B11" s="138"/>
      <c r="C11" s="138"/>
      <c r="D11" s="247"/>
      <c r="E11" s="247"/>
      <c r="F11" s="250" t="s">
        <v>232</v>
      </c>
      <c r="G11" s="250"/>
      <c r="H11" t="s">
        <v>259</v>
      </c>
    </row>
    <row r="12" spans="1:9" x14ac:dyDescent="0.35">
      <c r="A12" s="138"/>
      <c r="B12" s="138"/>
      <c r="C12" s="138"/>
      <c r="D12" s="247"/>
      <c r="E12" s="247"/>
      <c r="F12" s="250" t="s">
        <v>233</v>
      </c>
      <c r="G12" s="250"/>
      <c r="H12" t="s">
        <v>260</v>
      </c>
    </row>
    <row r="13" spans="1:9" x14ac:dyDescent="0.35">
      <c r="A13" s="138"/>
      <c r="B13" s="138"/>
      <c r="C13" s="138"/>
      <c r="D13" s="247"/>
      <c r="E13" s="247"/>
      <c r="F13" s="250" t="s">
        <v>234</v>
      </c>
      <c r="G13" s="250"/>
      <c r="H13" t="s">
        <v>261</v>
      </c>
    </row>
    <row r="14" spans="1:9" x14ac:dyDescent="0.35">
      <c r="A14" s="138"/>
      <c r="B14" s="138"/>
      <c r="C14" s="138"/>
      <c r="D14" s="247"/>
      <c r="E14" s="247"/>
      <c r="F14" s="250" t="s">
        <v>235</v>
      </c>
      <c r="G14" s="250"/>
      <c r="H14" t="s">
        <v>262</v>
      </c>
    </row>
    <row r="15" spans="1:9" x14ac:dyDescent="0.35">
      <c r="A15" s="138"/>
      <c r="B15" s="138"/>
      <c r="C15" s="138"/>
      <c r="D15" s="247"/>
      <c r="E15" s="247"/>
      <c r="F15" s="250" t="s">
        <v>236</v>
      </c>
      <c r="G15" s="250"/>
      <c r="H15" t="s">
        <v>263</v>
      </c>
    </row>
    <row r="16" spans="1:9" x14ac:dyDescent="0.35">
      <c r="A16" s="138"/>
      <c r="B16" s="138"/>
      <c r="C16" s="138"/>
      <c r="D16" s="247"/>
      <c r="E16" s="266" t="s">
        <v>217</v>
      </c>
      <c r="G16" s="249"/>
      <c r="H16" t="s">
        <v>264</v>
      </c>
    </row>
    <row r="17" spans="1:8" x14ac:dyDescent="0.35">
      <c r="A17" s="138"/>
      <c r="B17" s="138"/>
      <c r="C17" s="138"/>
      <c r="D17" s="247"/>
      <c r="E17" s="247"/>
      <c r="F17" s="250" t="s">
        <v>237</v>
      </c>
      <c r="G17" s="250"/>
      <c r="H17" t="s">
        <v>265</v>
      </c>
    </row>
    <row r="18" spans="1:8" x14ac:dyDescent="0.35">
      <c r="A18" s="138"/>
      <c r="B18" s="138"/>
      <c r="C18" s="138"/>
      <c r="D18" s="247"/>
      <c r="E18" s="247"/>
      <c r="F18" s="250" t="s">
        <v>238</v>
      </c>
      <c r="G18" s="250"/>
      <c r="H18" t="s">
        <v>266</v>
      </c>
    </row>
    <row r="19" spans="1:8" x14ac:dyDescent="0.35">
      <c r="A19" s="138"/>
      <c r="B19" s="138"/>
      <c r="C19" s="138"/>
      <c r="D19" s="247"/>
      <c r="E19" s="247"/>
      <c r="F19" s="250" t="s">
        <v>239</v>
      </c>
      <c r="G19" s="250"/>
      <c r="H19" t="s">
        <v>267</v>
      </c>
    </row>
    <row r="20" spans="1:8" x14ac:dyDescent="0.35">
      <c r="A20" s="138"/>
      <c r="B20" s="138"/>
      <c r="C20" s="138"/>
      <c r="D20" s="247"/>
      <c r="E20" s="247"/>
      <c r="F20" s="250" t="s">
        <v>240</v>
      </c>
      <c r="G20" s="250"/>
      <c r="H20" t="s">
        <v>268</v>
      </c>
    </row>
    <row r="21" spans="1:8" x14ac:dyDescent="0.35">
      <c r="A21" s="138"/>
      <c r="B21" s="138"/>
      <c r="C21" s="138"/>
      <c r="D21" s="247"/>
      <c r="E21" s="247"/>
      <c r="F21" s="250" t="s">
        <v>241</v>
      </c>
      <c r="G21" s="250"/>
      <c r="H21" t="s">
        <v>269</v>
      </c>
    </row>
    <row r="22" spans="1:8" x14ac:dyDescent="0.35">
      <c r="A22" s="138"/>
      <c r="B22" s="138"/>
      <c r="C22" s="138"/>
      <c r="D22" s="138"/>
      <c r="E22" s="249" t="s">
        <v>225</v>
      </c>
      <c r="G22" s="249"/>
      <c r="H22" t="s">
        <v>270</v>
      </c>
    </row>
    <row r="23" spans="1:8" x14ac:dyDescent="0.35">
      <c r="A23" s="138"/>
      <c r="B23" s="138"/>
      <c r="C23" s="138"/>
      <c r="D23" s="138"/>
      <c r="E23" s="138"/>
      <c r="F23" s="250" t="s">
        <v>242</v>
      </c>
      <c r="G23" s="250"/>
      <c r="H23" t="s">
        <v>271</v>
      </c>
    </row>
    <row r="24" spans="1:8" x14ac:dyDescent="0.35">
      <c r="A24" s="138"/>
      <c r="B24" s="138"/>
      <c r="C24" s="138"/>
      <c r="D24" s="138"/>
      <c r="E24" s="138"/>
      <c r="F24" s="250" t="s">
        <v>243</v>
      </c>
      <c r="G24" s="250"/>
      <c r="H24" t="s">
        <v>272</v>
      </c>
    </row>
    <row r="25" spans="1:8" x14ac:dyDescent="0.35">
      <c r="A25" s="138"/>
      <c r="B25" s="138"/>
      <c r="C25" s="138"/>
      <c r="D25" s="138"/>
      <c r="E25" s="138"/>
      <c r="F25" s="250" t="s">
        <v>244</v>
      </c>
      <c r="G25" s="250"/>
      <c r="H25" t="s">
        <v>273</v>
      </c>
    </row>
    <row r="26" spans="1:8" x14ac:dyDescent="0.35">
      <c r="A26" s="138"/>
      <c r="B26" s="138"/>
      <c r="C26" s="138"/>
      <c r="D26" s="138"/>
      <c r="E26" s="138"/>
      <c r="F26" s="250" t="s">
        <v>245</v>
      </c>
      <c r="G26" s="250"/>
      <c r="H26" t="s">
        <v>274</v>
      </c>
    </row>
    <row r="27" spans="1:8" x14ac:dyDescent="0.35">
      <c r="A27" s="138"/>
      <c r="B27" s="138"/>
      <c r="C27" s="138"/>
      <c r="D27" s="138"/>
      <c r="E27" s="138"/>
      <c r="F27" s="250" t="s">
        <v>246</v>
      </c>
      <c r="G27" s="250"/>
      <c r="H27" t="s">
        <v>275</v>
      </c>
    </row>
    <row r="28" spans="1:8" x14ac:dyDescent="0.35">
      <c r="A28" s="138"/>
      <c r="B28" s="138"/>
      <c r="C28" s="138"/>
      <c r="D28" s="138"/>
      <c r="E28" s="138"/>
      <c r="F28" s="250" t="s">
        <v>247</v>
      </c>
      <c r="G28" s="250"/>
    </row>
  </sheetData>
  <mergeCells count="1">
    <mergeCell ref="E1:F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3" tint="0.79998168889431442"/>
  </sheetPr>
  <dimension ref="A1:M46"/>
  <sheetViews>
    <sheetView showGridLines="0" workbookViewId="0">
      <selection activeCell="G19" sqref="G19:G28"/>
    </sheetView>
  </sheetViews>
  <sheetFormatPr baseColWidth="10" defaultRowHeight="14.5" x14ac:dyDescent="0.35"/>
  <cols>
    <col min="1" max="1" width="58.26953125" customWidth="1"/>
    <col min="2" max="2" width="20" customWidth="1"/>
    <col min="3" max="3" width="21.7265625" customWidth="1"/>
    <col min="4" max="4" width="23.453125" customWidth="1"/>
    <col min="5" max="5" width="25" customWidth="1"/>
    <col min="6" max="6" width="7.26953125" style="1" customWidth="1"/>
    <col min="7" max="7" width="53.26953125" style="57" customWidth="1"/>
    <col min="8" max="8" width="13.26953125" style="1" bestFit="1" customWidth="1"/>
    <col min="9" max="9" width="16" style="3" customWidth="1"/>
    <col min="10" max="10" width="36.26953125" style="3" customWidth="1"/>
    <col min="11" max="11" width="29.453125" style="11" bestFit="1" customWidth="1"/>
    <col min="12" max="12" width="11.453125" style="11"/>
    <col min="13" max="13" width="47.81640625" style="11" bestFit="1" customWidth="1"/>
  </cols>
  <sheetData>
    <row r="1" spans="1:13" s="1" customFormat="1" x14ac:dyDescent="0.35">
      <c r="G1" s="2"/>
      <c r="I1" s="3"/>
      <c r="J1" s="3"/>
      <c r="K1" s="3"/>
      <c r="L1" s="3"/>
      <c r="M1" s="3"/>
    </row>
    <row r="2" spans="1:13" s="1" customFormat="1" x14ac:dyDescent="0.35">
      <c r="G2" s="2"/>
      <c r="I2" s="3"/>
      <c r="J2" s="3"/>
      <c r="K2" s="3"/>
      <c r="L2" s="3"/>
      <c r="M2" s="3"/>
    </row>
    <row r="3" spans="1:13" ht="43" x14ac:dyDescent="0.35">
      <c r="A3" s="341" t="s">
        <v>90</v>
      </c>
      <c r="B3" s="342"/>
      <c r="C3" s="4">
        <v>1</v>
      </c>
      <c r="D3" s="5" t="s">
        <v>4</v>
      </c>
      <c r="E3" s="6"/>
      <c r="F3" s="7"/>
      <c r="G3" s="8" t="s">
        <v>5</v>
      </c>
      <c r="H3" s="9"/>
      <c r="I3" s="10"/>
      <c r="J3" s="10"/>
      <c r="L3" s="12"/>
    </row>
    <row r="4" spans="1:13" ht="15.5" x14ac:dyDescent="0.35">
      <c r="A4" s="13"/>
      <c r="B4" s="14"/>
      <c r="C4" s="15"/>
      <c r="D4" s="16"/>
      <c r="E4" s="16"/>
      <c r="F4" s="7"/>
      <c r="G4" s="17"/>
      <c r="H4" s="18"/>
      <c r="I4" s="18"/>
      <c r="J4" s="18"/>
      <c r="K4" s="19"/>
    </row>
    <row r="5" spans="1:13" ht="43.5" x14ac:dyDescent="0.35">
      <c r="A5" s="343" t="s">
        <v>6</v>
      </c>
      <c r="B5" s="343"/>
      <c r="C5" s="343"/>
      <c r="D5" s="343"/>
      <c r="E5" s="343"/>
      <c r="F5" s="7"/>
      <c r="G5" s="20" t="s">
        <v>7</v>
      </c>
      <c r="H5" s="21"/>
      <c r="I5" s="22"/>
      <c r="J5" s="22"/>
    </row>
    <row r="6" spans="1:13" x14ac:dyDescent="0.35">
      <c r="A6" s="16"/>
      <c r="B6" s="16"/>
      <c r="C6" s="16"/>
      <c r="D6" s="16"/>
      <c r="E6" s="16"/>
      <c r="F6" s="16"/>
      <c r="G6" s="23"/>
      <c r="H6" s="9"/>
      <c r="I6" s="10"/>
      <c r="J6" s="10"/>
    </row>
    <row r="7" spans="1:13" ht="41.25" customHeight="1" x14ac:dyDescent="0.35">
      <c r="A7" s="24" t="s">
        <v>8</v>
      </c>
      <c r="B7" s="344"/>
      <c r="C7" s="344"/>
      <c r="D7" s="344"/>
      <c r="E7" s="25"/>
      <c r="F7" s="25"/>
      <c r="G7" s="26"/>
      <c r="H7" s="9"/>
      <c r="I7" s="10"/>
      <c r="J7" s="10"/>
    </row>
    <row r="8" spans="1:13" ht="34.5" customHeight="1" x14ac:dyDescent="0.35">
      <c r="A8" s="24" t="s">
        <v>9</v>
      </c>
      <c r="B8" s="344"/>
      <c r="C8" s="344"/>
      <c r="D8" s="344"/>
      <c r="E8" s="27"/>
      <c r="F8" s="28"/>
      <c r="G8" s="29"/>
      <c r="H8" s="30"/>
      <c r="I8" s="31"/>
      <c r="J8" s="31"/>
    </row>
    <row r="9" spans="1:13" ht="43.5" x14ac:dyDescent="0.35">
      <c r="A9" s="32" t="s">
        <v>10</v>
      </c>
      <c r="B9" s="345"/>
      <c r="C9" s="345"/>
      <c r="D9" s="345"/>
      <c r="E9" s="25"/>
      <c r="F9" s="28"/>
      <c r="G9" s="242" t="s">
        <v>203</v>
      </c>
      <c r="H9" s="33"/>
      <c r="I9" s="10"/>
      <c r="J9" s="10"/>
    </row>
    <row r="10" spans="1:13" x14ac:dyDescent="0.35">
      <c r="A10" s="16"/>
      <c r="B10" s="16"/>
      <c r="C10" s="34"/>
      <c r="D10" s="16"/>
      <c r="E10" s="16"/>
      <c r="F10" s="28"/>
      <c r="G10" s="26"/>
      <c r="H10" s="9"/>
      <c r="I10" s="10"/>
      <c r="J10" s="10"/>
    </row>
    <row r="11" spans="1:13" x14ac:dyDescent="0.35">
      <c r="A11" s="14" t="s">
        <v>11</v>
      </c>
      <c r="B11" s="14" t="s">
        <v>12</v>
      </c>
      <c r="C11" s="6"/>
      <c r="D11" s="35" t="s">
        <v>3</v>
      </c>
      <c r="E11" s="6"/>
      <c r="F11" s="28"/>
      <c r="G11" s="26"/>
      <c r="H11" s="9"/>
      <c r="I11" s="10"/>
      <c r="J11" s="10"/>
    </row>
    <row r="12" spans="1:13" x14ac:dyDescent="0.35">
      <c r="A12" s="14" t="s">
        <v>13</v>
      </c>
      <c r="B12" s="14" t="s">
        <v>12</v>
      </c>
      <c r="C12" s="6"/>
      <c r="D12" s="35" t="s">
        <v>3</v>
      </c>
      <c r="E12" s="6"/>
      <c r="F12" s="28"/>
      <c r="G12" s="26"/>
      <c r="H12" s="9"/>
      <c r="I12" s="10"/>
      <c r="J12" s="10"/>
    </row>
    <row r="13" spans="1:13" x14ac:dyDescent="0.35">
      <c r="A13" s="36"/>
      <c r="B13" s="16"/>
      <c r="C13" s="16"/>
      <c r="D13" s="16"/>
      <c r="E13" s="16"/>
      <c r="F13" s="28"/>
      <c r="G13" s="37"/>
      <c r="H13" s="9"/>
    </row>
    <row r="14" spans="1:13" ht="24" x14ac:dyDescent="0.35">
      <c r="A14" s="38" t="s">
        <v>223</v>
      </c>
      <c r="B14" s="39">
        <v>1</v>
      </c>
      <c r="C14" s="339" t="s">
        <v>202</v>
      </c>
      <c r="D14" s="340"/>
      <c r="E14" s="241"/>
      <c r="F14" s="28"/>
      <c r="G14" s="26"/>
      <c r="H14" s="9"/>
    </row>
    <row r="15" spans="1:13" ht="24" x14ac:dyDescent="0.35">
      <c r="A15" s="38" t="s">
        <v>222</v>
      </c>
      <c r="B15" s="39">
        <v>1</v>
      </c>
      <c r="C15" s="339" t="s">
        <v>202</v>
      </c>
      <c r="D15" s="340"/>
      <c r="E15" s="241"/>
      <c r="F15" s="28"/>
      <c r="G15" s="26"/>
      <c r="H15" s="9"/>
    </row>
    <row r="16" spans="1:13" x14ac:dyDescent="0.35">
      <c r="A16" s="28"/>
      <c r="B16" s="28"/>
      <c r="C16" s="28"/>
      <c r="D16" s="28"/>
      <c r="E16" s="28"/>
      <c r="F16" s="28"/>
      <c r="G16" s="26"/>
      <c r="H16" s="9"/>
    </row>
    <row r="17" spans="1:13" x14ac:dyDescent="0.35">
      <c r="A17" s="40"/>
      <c r="B17" s="40"/>
      <c r="C17" s="40"/>
      <c r="D17" s="28"/>
      <c r="E17" s="28"/>
      <c r="F17" s="28"/>
      <c r="G17" s="26"/>
      <c r="H17" s="16"/>
    </row>
    <row r="18" spans="1:13" ht="46" x14ac:dyDescent="0.35">
      <c r="A18" s="38"/>
      <c r="B18" s="41" t="s">
        <v>14</v>
      </c>
      <c r="C18" s="42" t="s">
        <v>15</v>
      </c>
      <c r="D18" s="42" t="s">
        <v>276</v>
      </c>
      <c r="E18" s="28"/>
      <c r="F18" s="28"/>
      <c r="G18" s="43"/>
      <c r="H18" s="16"/>
    </row>
    <row r="19" spans="1:13" ht="24" customHeight="1" x14ac:dyDescent="0.35">
      <c r="A19" s="38"/>
      <c r="B19" s="44" t="s">
        <v>16</v>
      </c>
      <c r="C19" s="38" t="s">
        <v>17</v>
      </c>
      <c r="D19" s="38" t="s">
        <v>17</v>
      </c>
      <c r="E19" s="28"/>
      <c r="F19" s="28"/>
      <c r="G19" s="346" t="str">
        <f>IF($C$3=1,IF(B30&gt;0,Auswahlmöglichkeiten!G2,IF(B30=0,"Hinweis: Bitte geben Sie die Angaben lt. Zuwendungsbescheid/ Zuweisungsschreiben ein."))," ")</f>
        <v>Hinweis: Bitte reichen Sie spätestens mit dem 1. Auszahlungsantrag den Publizitätsnachweis gem. Zuwendungsbescheid/ Zuweisungsschreiben ein.</v>
      </c>
      <c r="H19" s="16"/>
    </row>
    <row r="20" spans="1:13" s="3" customFormat="1" x14ac:dyDescent="0.3">
      <c r="A20" s="38" t="s">
        <v>114</v>
      </c>
      <c r="B20" s="45">
        <v>1000000</v>
      </c>
      <c r="C20" s="46">
        <f>'Personal (VKO) neu '!N30</f>
        <v>0</v>
      </c>
      <c r="D20" s="46" t="e">
        <f>'Personal (VKO) neu '!#REF!</f>
        <v>#REF!</v>
      </c>
      <c r="E20" s="47"/>
      <c r="F20" s="28"/>
      <c r="G20" s="346"/>
      <c r="H20" s="16"/>
      <c r="K20" s="11"/>
      <c r="L20" s="11"/>
      <c r="M20" s="11"/>
    </row>
    <row r="21" spans="1:13" s="3" customFormat="1" x14ac:dyDescent="0.3">
      <c r="A21" s="38" t="s">
        <v>115</v>
      </c>
      <c r="B21" s="45">
        <v>1000000</v>
      </c>
      <c r="C21" s="46">
        <f>'Personal (VKO) alt'!N30</f>
        <v>0</v>
      </c>
      <c r="D21" s="46" t="e">
        <f>'Personal (VKO) alt'!#REF!</f>
        <v>#REF!</v>
      </c>
      <c r="E21" s="47"/>
      <c r="F21" s="28"/>
      <c r="G21" s="346"/>
      <c r="H21" s="16"/>
      <c r="K21" s="11"/>
      <c r="L21" s="11"/>
      <c r="M21" s="11"/>
    </row>
    <row r="22" spans="1:13" s="3" customFormat="1" x14ac:dyDescent="0.3">
      <c r="A22" s="38" t="s">
        <v>116</v>
      </c>
      <c r="B22" s="45">
        <v>1000000</v>
      </c>
      <c r="C22" s="46" t="e">
        <f>'Ausgaben für Projektpersonal'!#REF!</f>
        <v>#REF!</v>
      </c>
      <c r="D22" s="46" t="e">
        <f>'Ausgaben für Projektpersonal'!#REF!</f>
        <v>#REF!</v>
      </c>
      <c r="E22" s="47"/>
      <c r="F22" s="28"/>
      <c r="G22" s="346"/>
      <c r="H22" s="16"/>
      <c r="K22" s="11"/>
      <c r="L22" s="11"/>
      <c r="M22" s="11"/>
    </row>
    <row r="23" spans="1:13" s="3" customFormat="1" x14ac:dyDescent="0.3">
      <c r="A23" s="38" t="s">
        <v>117</v>
      </c>
      <c r="B23" s="45">
        <v>1000000</v>
      </c>
      <c r="C23" s="46">
        <f>Unternehmerlohn!U31</f>
        <v>0</v>
      </c>
      <c r="D23" s="46" t="e">
        <f>Unternehmerlohn!#REF!</f>
        <v>#REF!</v>
      </c>
      <c r="E23" s="47"/>
      <c r="F23" s="28"/>
      <c r="G23" s="346"/>
      <c r="H23" s="16"/>
      <c r="K23" s="11"/>
      <c r="L23" s="11"/>
      <c r="M23" s="11"/>
    </row>
    <row r="24" spans="1:13" s="3" customFormat="1" x14ac:dyDescent="0.3">
      <c r="A24" s="38" t="s">
        <v>19</v>
      </c>
      <c r="B24" s="246">
        <f>SUM(B20:B23)*IF(E15=0,B15,E15)</f>
        <v>4000000</v>
      </c>
      <c r="C24" s="246" t="e">
        <f>SUM(C20:C23)*IF(E15=0,B15,E15)</f>
        <v>#REF!</v>
      </c>
      <c r="D24" s="246" t="e">
        <f>SUM(D20:D23)*IF($E$15=0,$B$15,$E$15)</f>
        <v>#REF!</v>
      </c>
      <c r="E24" s="28"/>
      <c r="F24" s="28"/>
      <c r="G24" s="346"/>
      <c r="H24" s="16"/>
      <c r="K24" s="11"/>
      <c r="L24" s="11"/>
      <c r="M24" s="11"/>
    </row>
    <row r="25" spans="1:13" s="3" customFormat="1" x14ac:dyDescent="0.3">
      <c r="A25" s="38" t="s">
        <v>92</v>
      </c>
      <c r="B25" s="45">
        <v>1000000</v>
      </c>
      <c r="C25" s="46">
        <f>SUMIF(Tabelle2[Spalte3],"Investitionen",Tabelle2[Spalte12])</f>
        <v>0</v>
      </c>
      <c r="D25" s="46" t="e">
        <f>SUMIF(Tabelle2[Spalte4],"Investitionen",#REF!)</f>
        <v>#REF!</v>
      </c>
      <c r="E25" s="28"/>
      <c r="F25" s="28"/>
      <c r="G25" s="346"/>
      <c r="H25" s="16"/>
      <c r="K25" s="11"/>
      <c r="L25" s="11"/>
      <c r="M25" s="11"/>
    </row>
    <row r="26" spans="1:13" s="3" customFormat="1" x14ac:dyDescent="0.3">
      <c r="A26" s="38" t="s">
        <v>91</v>
      </c>
      <c r="B26" s="45">
        <v>1000000</v>
      </c>
      <c r="C26" s="46">
        <f>SUMIF(Tabelle2[Spalte3],"Sachausgaben",Tabelle2[Spalte12])</f>
        <v>0</v>
      </c>
      <c r="D26" s="46" t="e">
        <f>SUMIF(Tabelle2[Spalte4],"Sachausgaben",#REF!)</f>
        <v>#REF!</v>
      </c>
      <c r="E26" s="28"/>
      <c r="F26" s="28"/>
      <c r="G26" s="346"/>
      <c r="H26" s="16"/>
      <c r="K26" s="11"/>
      <c r="L26" s="11"/>
      <c r="M26" s="11"/>
    </row>
    <row r="27" spans="1:13" s="3" customFormat="1" x14ac:dyDescent="0.3">
      <c r="A27" s="38" t="s">
        <v>113</v>
      </c>
      <c r="B27" s="45">
        <v>1000000</v>
      </c>
      <c r="C27" s="46">
        <f>SUMIF(Meilensteine!E13:E25,"Ja",Meilensteine!D13:D25)</f>
        <v>0</v>
      </c>
      <c r="D27" s="46">
        <f>SUMIF(Meilensteine!F13:F25,"Ja",Meilensteine!E13:E25)</f>
        <v>0</v>
      </c>
      <c r="E27" s="28"/>
      <c r="F27" s="28"/>
      <c r="G27" s="346"/>
      <c r="H27" s="16"/>
      <c r="K27" s="11"/>
      <c r="L27" s="11"/>
      <c r="M27" s="11"/>
    </row>
    <row r="28" spans="1:13" s="3" customFormat="1" x14ac:dyDescent="0.3">
      <c r="A28" s="38" t="s">
        <v>20</v>
      </c>
      <c r="B28" s="45">
        <v>1000000</v>
      </c>
      <c r="C28" s="46">
        <f>SUMIF(Tabelle2[Spalte3],"Leistungen Dritter",Tabelle2[Spalte12])</f>
        <v>0</v>
      </c>
      <c r="D28" s="46" t="e">
        <f>SUMIF(Tabelle2[Spalte4],"Leistungen Dritter",#REF!)</f>
        <v>#REF!</v>
      </c>
      <c r="E28" s="28"/>
      <c r="F28" s="28"/>
      <c r="G28" s="346"/>
      <c r="H28" s="16"/>
      <c r="K28" s="11"/>
      <c r="L28" s="11"/>
      <c r="M28" s="11"/>
    </row>
    <row r="29" spans="1:13" s="3" customFormat="1" x14ac:dyDescent="0.3">
      <c r="A29" s="38" t="s">
        <v>21</v>
      </c>
      <c r="B29" s="45">
        <v>1000000</v>
      </c>
      <c r="C29" s="46">
        <f>SUMIF(Tabelle2[Spalte3],"Ausgaben für Teilnehmer",Tabelle2[Spalte12])</f>
        <v>0</v>
      </c>
      <c r="D29" s="46" t="e">
        <f>SUMIF(Tabelle2[Spalte4],"Ausgaben für Teilnehmer",#REF!)</f>
        <v>#REF!</v>
      </c>
      <c r="E29" s="28"/>
      <c r="F29" s="28"/>
      <c r="G29" s="26"/>
      <c r="H29" s="16"/>
      <c r="K29" s="11"/>
      <c r="L29" s="11"/>
      <c r="M29" s="11"/>
    </row>
    <row r="30" spans="1:13" s="3" customFormat="1" x14ac:dyDescent="0.3">
      <c r="A30" s="127" t="s">
        <v>22</v>
      </c>
      <c r="B30" s="128">
        <f>SUM(B20:B29)</f>
        <v>13000000</v>
      </c>
      <c r="C30" s="128" t="e">
        <f>SUM(C20:C29)</f>
        <v>#REF!</v>
      </c>
      <c r="D30" s="128" t="e">
        <f>SUM(D20:D29)</f>
        <v>#REF!</v>
      </c>
      <c r="E30" s="28"/>
      <c r="F30" s="28"/>
      <c r="G30" s="48"/>
      <c r="H30" s="16"/>
      <c r="K30" s="11"/>
      <c r="L30" s="11"/>
      <c r="M30" s="11"/>
    </row>
    <row r="31" spans="1:13" s="3" customFormat="1" ht="25.5" customHeight="1" x14ac:dyDescent="0.3">
      <c r="A31" s="129" t="s">
        <v>23</v>
      </c>
      <c r="B31" s="130">
        <f>SUM($B$20:$B$29)*IF($E$14=0,B14,E14)</f>
        <v>13000000</v>
      </c>
      <c r="C31" s="131" t="e">
        <f>IF(SUM(C20:C29)*IF($E$14=0,B14,E14)&gt;$B$31,$B$31,(SUM(C20:C29)*IF($E$14=0,B14,E14)))</f>
        <v>#REF!</v>
      </c>
      <c r="D31" s="131" t="e">
        <f>IF(SUM(D20:D29)*IF($E$14=0,$B$14,$E$14)&gt;$B$31,$B$31,(SUM(D20:D29)*IF($E$14=0,$B$14,$E$14)))</f>
        <v>#REF!</v>
      </c>
      <c r="E31" s="49"/>
      <c r="F31" s="49"/>
      <c r="G31" s="50"/>
      <c r="H31" s="16"/>
      <c r="K31" s="11"/>
      <c r="L31" s="11"/>
      <c r="M31" s="11"/>
    </row>
    <row r="32" spans="1:13" s="3" customFormat="1" x14ac:dyDescent="0.3">
      <c r="A32" s="51" t="s">
        <v>24</v>
      </c>
      <c r="B32" s="52">
        <f>B30-B31</f>
        <v>0</v>
      </c>
      <c r="C32" s="53" t="e">
        <f>$C$30-$C$31</f>
        <v>#REF!</v>
      </c>
      <c r="D32" s="53" t="e">
        <f>$C$30-$C$31</f>
        <v>#REF!</v>
      </c>
      <c r="E32" s="54"/>
      <c r="F32" s="54"/>
      <c r="G32" s="55"/>
      <c r="H32" s="9"/>
      <c r="K32" s="11"/>
      <c r="L32" s="11"/>
      <c r="M32" s="11"/>
    </row>
    <row r="33" spans="1:13" s="3" customFormat="1" x14ac:dyDescent="0.35">
      <c r="A33" s="38" t="s">
        <v>25</v>
      </c>
      <c r="B33" s="56"/>
      <c r="C33" s="56">
        <v>0</v>
      </c>
      <c r="D33" s="56">
        <v>0</v>
      </c>
      <c r="E33" s="1"/>
      <c r="F33" s="1"/>
      <c r="G33" s="2"/>
      <c r="H33" s="1"/>
      <c r="K33" s="11"/>
      <c r="L33" s="11"/>
      <c r="M33" s="11"/>
    </row>
    <row r="34" spans="1:13" s="3" customFormat="1" x14ac:dyDescent="0.35">
      <c r="A34" s="38" t="s">
        <v>26</v>
      </c>
      <c r="B34" s="56"/>
      <c r="C34" s="46" t="e">
        <f>C31-C33</f>
        <v>#REF!</v>
      </c>
      <c r="D34" s="46" t="e">
        <f>D31-D33</f>
        <v>#REF!</v>
      </c>
      <c r="E34" s="1"/>
      <c r="F34" s="1"/>
      <c r="G34" s="2"/>
      <c r="H34" s="1"/>
      <c r="K34" s="11"/>
      <c r="L34" s="11"/>
      <c r="M34" s="11"/>
    </row>
    <row r="35" spans="1:13" s="3" customFormat="1" x14ac:dyDescent="0.35">
      <c r="A35" s="1"/>
      <c r="B35" s="1"/>
      <c r="C35" s="1"/>
      <c r="D35" s="1"/>
      <c r="E35" s="1"/>
      <c r="F35" s="1"/>
      <c r="G35" s="2"/>
      <c r="H35" s="1"/>
      <c r="K35" s="11"/>
      <c r="L35" s="11"/>
      <c r="M35" s="11"/>
    </row>
    <row r="36" spans="1:13" s="3" customFormat="1" x14ac:dyDescent="0.35">
      <c r="A36" s="1"/>
      <c r="B36" s="1"/>
      <c r="C36" s="1"/>
      <c r="D36" s="1"/>
      <c r="E36" s="1"/>
      <c r="F36" s="1"/>
      <c r="G36" s="2"/>
      <c r="H36" s="1"/>
      <c r="K36" s="11"/>
      <c r="L36" s="11"/>
      <c r="M36" s="11"/>
    </row>
    <row r="37" spans="1:13" s="3" customFormat="1" x14ac:dyDescent="0.35">
      <c r="A37" s="243" t="s">
        <v>205</v>
      </c>
      <c r="B37" s="243" t="s">
        <v>224</v>
      </c>
      <c r="C37" s="1"/>
      <c r="D37" s="1"/>
      <c r="E37" s="1"/>
      <c r="F37" s="1"/>
      <c r="G37" s="2"/>
      <c r="H37" s="1"/>
      <c r="K37" s="11"/>
      <c r="L37" s="11"/>
      <c r="M37" s="11"/>
    </row>
    <row r="38" spans="1:13" s="3" customFormat="1" x14ac:dyDescent="0.35">
      <c r="A38" s="244"/>
      <c r="B38" s="244"/>
      <c r="C38" s="1"/>
      <c r="D38" s="1"/>
      <c r="E38" s="1"/>
      <c r="F38" s="1"/>
      <c r="G38" s="2"/>
      <c r="H38" s="1"/>
      <c r="K38" s="11"/>
      <c r="L38" s="11"/>
      <c r="M38" s="11"/>
    </row>
    <row r="39" spans="1:13" s="3" customFormat="1" x14ac:dyDescent="0.35">
      <c r="A39" s="244" t="s">
        <v>206</v>
      </c>
      <c r="B39" s="245" t="e">
        <f>C30</f>
        <v>#REF!</v>
      </c>
      <c r="C39" s="1"/>
      <c r="D39" s="1"/>
      <c r="E39" s="1"/>
      <c r="F39" s="1"/>
      <c r="G39" s="2"/>
      <c r="H39" s="1"/>
      <c r="K39" s="11"/>
      <c r="L39" s="11"/>
      <c r="M39" s="11"/>
    </row>
    <row r="40" spans="1:13" s="1" customFormat="1" x14ac:dyDescent="0.35">
      <c r="A40" s="244" t="s">
        <v>207</v>
      </c>
      <c r="B40" s="245">
        <f>'Gesamtübersicht je AZ'!C33</f>
        <v>0</v>
      </c>
      <c r="G40" s="2"/>
      <c r="I40" s="3"/>
      <c r="J40" s="3"/>
      <c r="K40" s="11"/>
      <c r="L40" s="11"/>
      <c r="M40" s="11"/>
    </row>
    <row r="41" spans="1:13" s="1" customFormat="1" x14ac:dyDescent="0.35">
      <c r="A41" s="244" t="s">
        <v>208</v>
      </c>
      <c r="B41" s="245" t="e">
        <f>C31</f>
        <v>#REF!</v>
      </c>
      <c r="G41" s="2"/>
      <c r="I41" s="3"/>
      <c r="J41" s="3"/>
      <c r="K41" s="11"/>
      <c r="L41" s="11"/>
      <c r="M41" s="11"/>
    </row>
    <row r="42" spans="1:13" s="1" customFormat="1" x14ac:dyDescent="0.35">
      <c r="A42" s="244" t="s">
        <v>209</v>
      </c>
      <c r="B42" s="245">
        <f>'Gesamtübersicht je AZ'!C34</f>
        <v>0</v>
      </c>
      <c r="G42" s="2"/>
      <c r="I42" s="3"/>
      <c r="J42" s="3"/>
      <c r="K42" s="11"/>
      <c r="L42" s="11"/>
      <c r="M42" s="11"/>
    </row>
    <row r="43" spans="1:13" s="1" customFormat="1" x14ac:dyDescent="0.35">
      <c r="A43" s="244"/>
      <c r="B43" s="244"/>
      <c r="G43" s="2"/>
      <c r="I43" s="3"/>
      <c r="J43" s="3"/>
      <c r="K43" s="11"/>
      <c r="L43" s="11"/>
      <c r="M43" s="11"/>
    </row>
    <row r="44" spans="1:13" s="1" customFormat="1" x14ac:dyDescent="0.35">
      <c r="A44" s="244" t="s">
        <v>210</v>
      </c>
      <c r="B44" s="245" t="e">
        <f>B30-C30</f>
        <v>#REF!</v>
      </c>
      <c r="G44" s="2"/>
      <c r="I44" s="3"/>
      <c r="J44" s="3"/>
      <c r="K44" s="11"/>
      <c r="L44" s="11"/>
      <c r="M44" s="11"/>
    </row>
    <row r="45" spans="1:13" s="1" customFormat="1" x14ac:dyDescent="0.35">
      <c r="A45" s="244" t="s">
        <v>211</v>
      </c>
      <c r="B45" s="245" t="e">
        <f>B31-C31</f>
        <v>#REF!</v>
      </c>
      <c r="G45" s="2"/>
      <c r="I45" s="3"/>
      <c r="J45" s="3"/>
      <c r="K45" s="11"/>
      <c r="L45" s="11"/>
      <c r="M45" s="11"/>
    </row>
    <row r="46" spans="1:13" s="1" customFormat="1" x14ac:dyDescent="0.35">
      <c r="G46" s="2"/>
      <c r="I46" s="3"/>
      <c r="J46" s="3"/>
      <c r="K46" s="11"/>
      <c r="L46" s="11"/>
      <c r="M46" s="11"/>
    </row>
  </sheetData>
  <mergeCells count="8">
    <mergeCell ref="G19:G28"/>
    <mergeCell ref="A3:B3"/>
    <mergeCell ref="A5:E5"/>
    <mergeCell ref="B7:D7"/>
    <mergeCell ref="B8:D8"/>
    <mergeCell ref="B9:D9"/>
    <mergeCell ref="C14:D14"/>
    <mergeCell ref="C15:D15"/>
  </mergeCells>
  <conditionalFormatting sqref="E14:E15">
    <cfRule type="cellIs" dxfId="3" priority="1" operator="equal">
      <formula>0</formula>
    </cfRule>
  </conditionalFormatting>
  <dataValidations count="1">
    <dataValidation allowBlank="1" showErrorMessage="1" sqref="C1:E13 G1:G8 G10:G1048576 H1:XFD1048576 F1:F1048576 C16:E1048576 A1:B1048576" xr:uid="{00000000-0002-0000-01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22.10.2024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S30"/>
  <sheetViews>
    <sheetView showGridLines="0" workbookViewId="0">
      <selection activeCell="E17" sqref="E17"/>
    </sheetView>
  </sheetViews>
  <sheetFormatPr baseColWidth="10" defaultColWidth="11.453125" defaultRowHeight="14.5" x14ac:dyDescent="0.35"/>
  <cols>
    <col min="1" max="1" width="5.81640625" style="112" customWidth="1"/>
    <col min="2" max="2" width="3.81640625" style="112" customWidth="1"/>
    <col min="3" max="3" width="14.81640625" style="112" customWidth="1"/>
    <col min="4" max="4" width="13.81640625" style="112" customWidth="1"/>
    <col min="5" max="5" width="24.26953125" style="112" customWidth="1"/>
    <col min="6" max="6" width="9.453125" style="112" customWidth="1"/>
    <col min="7" max="7" width="17.26953125" style="112" customWidth="1"/>
    <col min="8" max="8" width="15.1796875" style="112" customWidth="1"/>
    <col min="9" max="9" width="13.54296875" style="112" customWidth="1"/>
    <col min="10" max="10" width="10.26953125" style="112" customWidth="1"/>
    <col min="11" max="11" width="18.453125" style="112" customWidth="1"/>
    <col min="12" max="12" width="21.1796875" style="112" customWidth="1"/>
    <col min="13" max="13" width="18.453125" style="112" hidden="1" customWidth="1"/>
    <col min="14" max="14" width="18.453125" style="112" customWidth="1"/>
    <col min="15" max="15" width="50.54296875" style="112" customWidth="1"/>
    <col min="16" max="16384" width="11.453125" style="112"/>
  </cols>
  <sheetData>
    <row r="1" spans="1:19" s="85" customFormat="1" ht="14" x14ac:dyDescent="0.3">
      <c r="P1" s="68"/>
      <c r="Q1" s="68"/>
      <c r="R1" s="68"/>
      <c r="S1" s="68"/>
    </row>
    <row r="2" spans="1:19" s="85" customFormat="1" ht="14" x14ac:dyDescent="0.3">
      <c r="P2" s="68"/>
      <c r="Q2" s="68"/>
      <c r="R2" s="68"/>
      <c r="S2" s="68"/>
    </row>
    <row r="3" spans="1:19" s="58" customFormat="1" ht="14" x14ac:dyDescent="0.3">
      <c r="B3" s="349" t="str">
        <f>"zahlenmäßiger Nachweis - Anlage zum Auszahlungsantrag" &amp; " " &amp; 'Gesamtübersicht je AZ'!$C$3</f>
        <v xml:space="preserve">zahlenmäßiger Nachweis - Anlage zum Auszahlungsantrag </v>
      </c>
      <c r="C3" s="350"/>
      <c r="D3" s="350"/>
      <c r="E3" s="350"/>
      <c r="F3" s="350"/>
      <c r="G3" s="350"/>
      <c r="H3" s="350"/>
      <c r="I3" s="350"/>
      <c r="J3" s="350"/>
      <c r="K3" s="350"/>
      <c r="L3" s="350"/>
      <c r="M3" s="350"/>
      <c r="N3" s="350"/>
      <c r="O3" s="351"/>
      <c r="P3" s="60"/>
      <c r="Q3" s="60"/>
      <c r="R3" s="60"/>
      <c r="S3" s="60"/>
    </row>
    <row r="4" spans="1:19" s="60" customFormat="1" ht="14" x14ac:dyDescent="0.3">
      <c r="C4" s="59"/>
      <c r="D4" s="59"/>
      <c r="E4" s="59"/>
      <c r="F4" s="59"/>
      <c r="G4" s="59"/>
      <c r="H4" s="59"/>
      <c r="I4" s="59"/>
      <c r="J4" s="59"/>
      <c r="K4" s="59"/>
      <c r="L4" s="59"/>
      <c r="M4" s="59"/>
      <c r="N4" s="59"/>
      <c r="O4" s="59"/>
    </row>
    <row r="5" spans="1:19" s="58" customFormat="1" ht="14" x14ac:dyDescent="0.3">
      <c r="C5" s="61"/>
      <c r="D5" s="62"/>
      <c r="E5" s="62"/>
      <c r="F5" s="62"/>
      <c r="G5" s="62"/>
      <c r="H5" s="62"/>
      <c r="I5" s="62"/>
      <c r="J5" s="63"/>
      <c r="K5" s="63"/>
      <c r="L5" s="64"/>
      <c r="O5" s="65" t="s">
        <v>27</v>
      </c>
      <c r="P5" s="60"/>
      <c r="Q5" s="60"/>
      <c r="R5" s="60"/>
      <c r="S5" s="60"/>
    </row>
    <row r="6" spans="1:19" s="58" customFormat="1" ht="14" x14ac:dyDescent="0.3">
      <c r="B6" s="352" t="s">
        <v>8</v>
      </c>
      <c r="C6" s="352"/>
      <c r="D6" s="352"/>
      <c r="E6" s="352"/>
      <c r="F6" s="352">
        <f>'Gesamtübersicht je AZ'!$B$7</f>
        <v>0</v>
      </c>
      <c r="G6" s="352"/>
      <c r="H6" s="352"/>
      <c r="I6" s="352"/>
      <c r="J6" s="352"/>
      <c r="K6" s="352"/>
      <c r="L6" s="352"/>
      <c r="M6" s="68"/>
      <c r="P6" s="60"/>
      <c r="Q6" s="60"/>
      <c r="R6" s="60"/>
      <c r="S6" s="60"/>
    </row>
    <row r="7" spans="1:19" s="58" customFormat="1" ht="14" x14ac:dyDescent="0.3">
      <c r="B7" s="352" t="s">
        <v>9</v>
      </c>
      <c r="C7" s="352"/>
      <c r="D7" s="352"/>
      <c r="E7" s="352"/>
      <c r="F7" s="352">
        <f>'Gesamtübersicht je AZ'!$B$8</f>
        <v>0</v>
      </c>
      <c r="G7" s="352"/>
      <c r="H7" s="352"/>
      <c r="I7" s="352"/>
      <c r="J7" s="352"/>
      <c r="K7" s="352"/>
      <c r="L7" s="352"/>
      <c r="M7" s="68"/>
      <c r="N7" s="68"/>
      <c r="O7" s="68"/>
      <c r="S7" s="60"/>
    </row>
    <row r="8" spans="1:19" s="58" customFormat="1" ht="14" x14ac:dyDescent="0.3">
      <c r="B8" s="347" t="s">
        <v>10</v>
      </c>
      <c r="C8" s="347"/>
      <c r="D8" s="347"/>
      <c r="E8" s="347"/>
      <c r="F8" s="348">
        <f>'Gesamtübersicht je AZ'!$B$9</f>
        <v>0</v>
      </c>
      <c r="G8" s="348"/>
      <c r="H8" s="348"/>
      <c r="I8" s="348"/>
      <c r="J8" s="348"/>
      <c r="K8" s="348"/>
      <c r="L8" s="348"/>
      <c r="M8" s="68"/>
      <c r="P8" s="60"/>
      <c r="Q8" s="60"/>
      <c r="R8" s="60"/>
      <c r="S8" s="60"/>
    </row>
    <row r="9" spans="1:19" s="58" customFormat="1" thickBot="1" x14ac:dyDescent="0.35">
      <c r="B9" s="61"/>
      <c r="C9" s="62"/>
      <c r="D9" s="62"/>
      <c r="E9" s="62"/>
      <c r="F9" s="62"/>
      <c r="G9" s="62"/>
      <c r="H9" s="62"/>
      <c r="I9" s="86"/>
      <c r="J9" s="63"/>
      <c r="K9" s="87"/>
      <c r="R9" s="60"/>
      <c r="S9" s="60"/>
    </row>
    <row r="10" spans="1:19" s="88" customFormat="1" ht="103.5" customHeight="1" x14ac:dyDescent="0.3">
      <c r="A10" s="132" t="s">
        <v>112</v>
      </c>
      <c r="B10" s="132" t="s">
        <v>28</v>
      </c>
      <c r="C10" s="133" t="s">
        <v>56</v>
      </c>
      <c r="D10" s="133" t="s">
        <v>57</v>
      </c>
      <c r="E10" s="134" t="s">
        <v>58</v>
      </c>
      <c r="F10" s="134" t="s">
        <v>59</v>
      </c>
      <c r="G10" s="134" t="s">
        <v>60</v>
      </c>
      <c r="H10" s="134" t="s">
        <v>61</v>
      </c>
      <c r="I10" s="134" t="s">
        <v>62</v>
      </c>
      <c r="J10" s="134" t="s">
        <v>63</v>
      </c>
      <c r="K10" s="134" t="s">
        <v>64</v>
      </c>
      <c r="L10" s="134" t="s">
        <v>65</v>
      </c>
      <c r="M10" s="134" t="s">
        <v>66</v>
      </c>
      <c r="N10" s="134" t="s">
        <v>67</v>
      </c>
      <c r="O10" s="135" t="s">
        <v>132</v>
      </c>
      <c r="P10" s="58"/>
      <c r="Q10" s="58"/>
    </row>
    <row r="11" spans="1:19" s="88" customFormat="1" ht="14.25" hidden="1" customHeight="1" x14ac:dyDescent="0.3">
      <c r="A11" s="89" t="s">
        <v>111</v>
      </c>
      <c r="B11" s="89" t="s">
        <v>39</v>
      </c>
      <c r="C11" s="90" t="s">
        <v>40</v>
      </c>
      <c r="D11" s="90" t="s">
        <v>41</v>
      </c>
      <c r="E11" s="91" t="s">
        <v>42</v>
      </c>
      <c r="F11" s="92" t="s">
        <v>43</v>
      </c>
      <c r="G11" s="92" t="s">
        <v>68</v>
      </c>
      <c r="H11" s="92" t="s">
        <v>69</v>
      </c>
      <c r="I11" s="93" t="s">
        <v>44</v>
      </c>
      <c r="J11" s="94" t="s">
        <v>46</v>
      </c>
      <c r="K11" s="95" t="s">
        <v>47</v>
      </c>
      <c r="L11" s="96" t="s">
        <v>48</v>
      </c>
      <c r="M11" s="96" t="s">
        <v>49</v>
      </c>
      <c r="N11" s="96" t="s">
        <v>50</v>
      </c>
      <c r="O11" s="97" t="s">
        <v>51</v>
      </c>
      <c r="P11" s="58"/>
      <c r="Q11" s="58"/>
    </row>
    <row r="12" spans="1:19" s="88" customFormat="1" ht="14.25" customHeight="1" x14ac:dyDescent="0.3">
      <c r="A12" s="98"/>
      <c r="B12" s="276">
        <f t="shared" ref="B12:B29" si="0">ROW()-11</f>
        <v>1</v>
      </c>
      <c r="C12" s="99"/>
      <c r="D12" s="99"/>
      <c r="E12" s="100"/>
      <c r="F12" s="101"/>
      <c r="G12" s="102"/>
      <c r="H12" s="102"/>
      <c r="I12" s="103"/>
      <c r="J12" s="104"/>
      <c r="K12" s="105"/>
      <c r="L12" s="278" t="str">
        <f>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f>
        <v>0,00</v>
      </c>
      <c r="M12" s="278" t="str">
        <f t="shared" ref="M12:M29" si="1">IF(H12="Stunden",$I12*$L12,$L12)</f>
        <v>0,00</v>
      </c>
      <c r="N12" s="279">
        <f t="shared" ref="N12:N29" si="2">IF(AND(H12="Jahr",AND(K12="Pauschalwerte mit Urlaubsabgeltung")),"0,00",IF(H12="Stunden",($L12*$I12),((($M12/40)*$G12)*$F12)))</f>
        <v>0</v>
      </c>
      <c r="O12" s="107"/>
      <c r="P12" s="58"/>
      <c r="Q12" s="58"/>
    </row>
    <row r="13" spans="1:19" s="88" customFormat="1" ht="14.25" customHeight="1" x14ac:dyDescent="0.3">
      <c r="A13" s="98"/>
      <c r="B13" s="276">
        <f t="shared" si="0"/>
        <v>2</v>
      </c>
      <c r="C13" s="99"/>
      <c r="D13" s="99"/>
      <c r="E13" s="100"/>
      <c r="F13" s="101"/>
      <c r="G13" s="102"/>
      <c r="H13" s="102"/>
      <c r="I13" s="103"/>
      <c r="J13" s="104"/>
      <c r="K13" s="105"/>
      <c r="L13" s="278" t="str">
        <f>IF(ISBLANK($K13),"0,00",IF(K13="Pauschalwerte ohne Urlaubsabgeltung",IF($H13="Stunden",VLOOKUP($J13,'Grundlagen VKO neu'!$A$12:$B$17,2),IF($H13="Monat",VLOOKUP($J13,'Grundlagen VKO neu'!$A$20:$B$25,2),IF($H13="Jahr",VLOOKUP($J13,'Grundlagen VKO neu'!$A$28:$B$33,2)))),IF($H13="Stunden",VLOOKUP($J13,'Grundlagen VKO neu'!$A$38:$B$43,2),IF($H13="Monat",VLOOKUP($J13,'Grundlagen VKO neu'!$A$46:$B$51,2),"Auswahl nicht möglich"))))</f>
        <v>0,00</v>
      </c>
      <c r="M13" s="278" t="str">
        <f t="shared" si="1"/>
        <v>0,00</v>
      </c>
      <c r="N13" s="279">
        <f t="shared" si="2"/>
        <v>0</v>
      </c>
      <c r="O13" s="107"/>
      <c r="P13" s="58"/>
      <c r="Q13" s="58"/>
    </row>
    <row r="14" spans="1:19" s="88" customFormat="1" ht="13.5" customHeight="1" x14ac:dyDescent="0.3">
      <c r="A14" s="98"/>
      <c r="B14" s="276">
        <f t="shared" si="0"/>
        <v>3</v>
      </c>
      <c r="C14" s="99"/>
      <c r="D14" s="99"/>
      <c r="E14" s="100"/>
      <c r="F14" s="101"/>
      <c r="G14" s="102"/>
      <c r="H14" s="102"/>
      <c r="I14" s="103"/>
      <c r="J14" s="104"/>
      <c r="K14" s="105"/>
      <c r="L14" s="278" t="str">
        <f>IF(ISBLANK($K14),"0,00",IF(K14="Pauschalwerte ohne Urlaubsabgeltung",IF($H14="Stunden",VLOOKUP($J14,'Grundlagen VKO neu'!$A$12:$B$17,2),IF($H14="Monat",VLOOKUP($J14,'Grundlagen VKO neu'!$A$20:$B$25,2),IF($H14="Jahr",VLOOKUP($J14,'Grundlagen VKO neu'!$A$28:$B$33,2)))),IF($H14="Stunden",VLOOKUP($J14,'Grundlagen VKO neu'!$A$38:$B$43,2),IF($H14="Monat",VLOOKUP($J14,'Grundlagen VKO neu'!$A$46:$B$51,2),"Auswahl nicht möglich"))))</f>
        <v>0,00</v>
      </c>
      <c r="M14" s="278" t="str">
        <f t="shared" si="1"/>
        <v>0,00</v>
      </c>
      <c r="N14" s="279">
        <f t="shared" si="2"/>
        <v>0</v>
      </c>
      <c r="O14" s="107"/>
      <c r="P14" s="58"/>
      <c r="Q14" s="58"/>
    </row>
    <row r="15" spans="1:19" s="88" customFormat="1" ht="14.25" customHeight="1" x14ac:dyDescent="0.3">
      <c r="A15" s="98"/>
      <c r="B15" s="276">
        <f t="shared" si="0"/>
        <v>4</v>
      </c>
      <c r="C15" s="99"/>
      <c r="D15" s="99"/>
      <c r="E15" s="100"/>
      <c r="F15" s="101"/>
      <c r="G15" s="102"/>
      <c r="H15" s="102"/>
      <c r="I15" s="103"/>
      <c r="J15" s="104"/>
      <c r="K15" s="105"/>
      <c r="L15" s="278" t="str">
        <f>IF(ISBLANK($K15),"0,00",IF(K15="Pauschalwerte ohne Urlaubsabgeltung",IF($H15="Stunden",VLOOKUP($J15,'Grundlagen VKO neu'!$A$12:$B$17,2),IF($H15="Monat",VLOOKUP($J15,'Grundlagen VKO neu'!$A$20:$B$25,2),IF($H15="Jahr",VLOOKUP($J15,'Grundlagen VKO neu'!$A$28:$B$33,2)))),IF($H15="Stunden",VLOOKUP($J15,'Grundlagen VKO neu'!$A$38:$B$43,2),IF($H15="Monat",VLOOKUP($J15,'Grundlagen VKO neu'!$A$46:$B$51,2),"Auswahl nicht möglich"))))</f>
        <v>0,00</v>
      </c>
      <c r="M15" s="278" t="str">
        <f t="shared" si="1"/>
        <v>0,00</v>
      </c>
      <c r="N15" s="279">
        <f t="shared" si="2"/>
        <v>0</v>
      </c>
      <c r="O15" s="107"/>
      <c r="P15" s="58"/>
      <c r="Q15" s="58"/>
    </row>
    <row r="16" spans="1:19" s="88" customFormat="1" ht="14.25" customHeight="1" x14ac:dyDescent="0.3">
      <c r="A16" s="98"/>
      <c r="B16" s="276">
        <f t="shared" si="0"/>
        <v>5</v>
      </c>
      <c r="C16" s="99"/>
      <c r="D16" s="99"/>
      <c r="E16" s="100"/>
      <c r="F16" s="101"/>
      <c r="G16" s="102"/>
      <c r="H16" s="102"/>
      <c r="I16" s="103"/>
      <c r="J16" s="104"/>
      <c r="K16" s="105"/>
      <c r="L16" s="278" t="str">
        <f>IF(ISBLANK($K16),"0,00",IF(K16="Pauschalwerte ohne Urlaubsabgeltung",IF($H16="Stunden",VLOOKUP($J16,'Grundlagen VKO neu'!$A$12:$B$17,2),IF($H16="Monat",VLOOKUP($J16,'Grundlagen VKO neu'!$A$20:$B$25,2),IF($H16="Jahr",VLOOKUP($J16,'Grundlagen VKO neu'!$A$28:$B$33,2)))),IF($H16="Stunden",VLOOKUP($J16,'Grundlagen VKO neu'!$A$38:$B$43,2),IF($H16="Monat",VLOOKUP($J16,'Grundlagen VKO neu'!$A$46:$B$51,2),"Auswahl nicht möglich"))))</f>
        <v>0,00</v>
      </c>
      <c r="M16" s="278" t="str">
        <f t="shared" si="1"/>
        <v>0,00</v>
      </c>
      <c r="N16" s="279">
        <f>IF(AND(H16="Jahr",AND(K16="Pauschalwerte mit Urlaubsabgeltung")),"0,00",IF(H16="Stunden",($L16*$I16),((($M16/40)*$G16)*$F16)))</f>
        <v>0</v>
      </c>
      <c r="O16" s="107"/>
      <c r="P16" s="58"/>
      <c r="Q16" s="58"/>
    </row>
    <row r="17" spans="1:17" s="88" customFormat="1" ht="14" x14ac:dyDescent="0.3">
      <c r="A17" s="98"/>
      <c r="B17" s="276">
        <f t="shared" si="0"/>
        <v>6</v>
      </c>
      <c r="C17" s="99"/>
      <c r="D17" s="99"/>
      <c r="E17" s="100"/>
      <c r="F17" s="101"/>
      <c r="G17" s="102"/>
      <c r="H17" s="102"/>
      <c r="I17" s="103"/>
      <c r="J17" s="104"/>
      <c r="K17" s="105"/>
      <c r="L17" s="278" t="str">
        <f>IF(ISBLANK($K17),"0,00",IF(K17="Pauschalwerte ohne Urlaubsabgeltung",IF($H17="Stunden",VLOOKUP($J17,'Grundlagen VKO neu'!$A$12:$B$17,2),IF($H17="Monat",VLOOKUP($J17,'Grundlagen VKO neu'!$A$20:$B$25,2),IF($H17="Jahr",VLOOKUP($J17,'Grundlagen VKO neu'!$A$28:$B$33,2)))),IF($H17="Stunden",VLOOKUP($J17,'Grundlagen VKO neu'!$A$38:$B$43,2),IF($H17="Monat",VLOOKUP($J17,'Grundlagen VKO neu'!$A$46:$B$51,2),"Auswahl nicht möglich"))))</f>
        <v>0,00</v>
      </c>
      <c r="M17" s="278" t="str">
        <f t="shared" si="1"/>
        <v>0,00</v>
      </c>
      <c r="N17" s="279">
        <f t="shared" si="2"/>
        <v>0</v>
      </c>
      <c r="O17" s="107"/>
      <c r="P17" s="58"/>
      <c r="Q17" s="58"/>
    </row>
    <row r="18" spans="1:17" s="88" customFormat="1" ht="14" x14ac:dyDescent="0.3">
      <c r="A18" s="98"/>
      <c r="B18" s="276">
        <f t="shared" si="0"/>
        <v>7</v>
      </c>
      <c r="C18" s="99"/>
      <c r="D18" s="99"/>
      <c r="E18" s="100"/>
      <c r="F18" s="101"/>
      <c r="G18" s="102"/>
      <c r="H18" s="102"/>
      <c r="I18" s="103"/>
      <c r="J18" s="104"/>
      <c r="K18" s="105"/>
      <c r="L18" s="278" t="str">
        <f>IF(ISBLANK($K18),"0,00",IF(K18="Pauschalwerte ohne Urlaubsabgeltung",IF($H18="Stunden",VLOOKUP($J18,'Grundlagen VKO neu'!$A$12:$B$17,2),IF($H18="Monat",VLOOKUP($J18,'Grundlagen VKO neu'!$A$20:$B$25,2),IF($H18="Jahr",VLOOKUP($J18,'Grundlagen VKO neu'!$A$28:$B$33,2)))),IF($H18="Stunden",VLOOKUP($J18,'Grundlagen VKO neu'!$A$38:$B$43,2),IF($H18="Monat",VLOOKUP($J18,'Grundlagen VKO neu'!$A$46:$B$51,2),"Auswahl nicht möglich"))))</f>
        <v>0,00</v>
      </c>
      <c r="M18" s="278" t="str">
        <f>IF(H18="Stunden",$I18*$L18,$L18)</f>
        <v>0,00</v>
      </c>
      <c r="N18" s="279">
        <f t="shared" si="2"/>
        <v>0</v>
      </c>
      <c r="O18" s="107"/>
      <c r="P18" s="58"/>
      <c r="Q18" s="58"/>
    </row>
    <row r="19" spans="1:17" s="88" customFormat="1" ht="14" x14ac:dyDescent="0.3">
      <c r="A19" s="98"/>
      <c r="B19" s="276">
        <f t="shared" si="0"/>
        <v>8</v>
      </c>
      <c r="C19" s="99"/>
      <c r="D19" s="99"/>
      <c r="E19" s="100"/>
      <c r="F19" s="101"/>
      <c r="G19" s="102"/>
      <c r="H19" s="102"/>
      <c r="I19" s="103"/>
      <c r="J19" s="104"/>
      <c r="K19" s="105"/>
      <c r="L19" s="278" t="str">
        <f>IF(ISBLANK($K19),"0,00",IF(K19="Pauschalwerte ohne Urlaubsabgeltung",IF($H19="Stunden",VLOOKUP($J19,'Grundlagen VKO neu'!$A$12:$B$17,2),IF($H19="Monat",VLOOKUP($J19,'Grundlagen VKO neu'!$A$20:$B$25,2),IF($H19="Jahr",VLOOKUP($J19,'Grundlagen VKO neu'!$A$28:$B$33,2)))),IF($H19="Stunden",VLOOKUP($J19,'Grundlagen VKO neu'!$A$38:$B$43,2),IF($H19="Monat",VLOOKUP($J19,'Grundlagen VKO neu'!$A$46:$B$51,2),"Auswahl nicht möglich"))))</f>
        <v>0,00</v>
      </c>
      <c r="M19" s="278" t="str">
        <f>IF(H19="Stunden",$I19*$L19,$L19)</f>
        <v>0,00</v>
      </c>
      <c r="N19" s="279">
        <f t="shared" si="2"/>
        <v>0</v>
      </c>
      <c r="O19" s="107"/>
      <c r="P19" s="58"/>
      <c r="Q19" s="58"/>
    </row>
    <row r="20" spans="1:17" s="88" customFormat="1" ht="14" x14ac:dyDescent="0.3">
      <c r="A20" s="98"/>
      <c r="B20" s="276">
        <f t="shared" si="0"/>
        <v>9</v>
      </c>
      <c r="C20" s="99"/>
      <c r="D20" s="99"/>
      <c r="E20" s="100"/>
      <c r="F20" s="101"/>
      <c r="G20" s="102"/>
      <c r="H20" s="102"/>
      <c r="I20" s="103"/>
      <c r="J20" s="104"/>
      <c r="K20" s="105"/>
      <c r="L20" s="278" t="str">
        <f>IF(ISBLANK($K20),"0,00",IF(K20="Pauschalwerte ohne Urlaubsabgeltung",IF($H20="Stunden",VLOOKUP($J20,'Grundlagen VKO neu'!$A$12:$B$17,2),IF($H20="Monat",VLOOKUP($J20,'Grundlagen VKO neu'!$A$20:$B$25,2),IF($H20="Jahr",VLOOKUP($J20,'Grundlagen VKO neu'!$A$28:$B$33,2)))),IF($H20="Stunden",VLOOKUP($J20,'Grundlagen VKO neu'!$A$38:$B$43,2),IF($H20="Monat",VLOOKUP($J20,'Grundlagen VKO neu'!$A$46:$B$51,2),"Auswahl nicht möglich"))))</f>
        <v>0,00</v>
      </c>
      <c r="M20" s="278" t="str">
        <f>IF(H20="Stunden",$I20*$L20,$L20)</f>
        <v>0,00</v>
      </c>
      <c r="N20" s="279">
        <f t="shared" si="2"/>
        <v>0</v>
      </c>
      <c r="O20" s="107"/>
      <c r="P20" s="58"/>
      <c r="Q20" s="58"/>
    </row>
    <row r="21" spans="1:17" s="88" customFormat="1" ht="14" x14ac:dyDescent="0.3">
      <c r="A21" s="98"/>
      <c r="B21" s="276">
        <f t="shared" si="0"/>
        <v>10</v>
      </c>
      <c r="C21" s="99"/>
      <c r="D21" s="99"/>
      <c r="E21" s="100"/>
      <c r="F21" s="101"/>
      <c r="G21" s="102"/>
      <c r="H21" s="102"/>
      <c r="I21" s="103"/>
      <c r="J21" s="104"/>
      <c r="K21" s="105"/>
      <c r="L21" s="278" t="str">
        <f>IF(ISBLANK($K21),"0,00",IF(K21="Pauschalwerte ohne Urlaubsabgeltung",IF($H21="Stunden",VLOOKUP($J21,'Grundlagen VKO neu'!$A$12:$B$17,2),IF($H21="Monat",VLOOKUP($J21,'Grundlagen VKO neu'!$A$20:$B$25,2),IF($H21="Jahr",VLOOKUP($J21,'Grundlagen VKO neu'!$A$28:$B$33,2)))),IF($H21="Stunden",VLOOKUP($J21,'Grundlagen VKO neu'!$A$38:$B$43,2),IF($H21="Monat",VLOOKUP($J21,'Grundlagen VKO neu'!$A$46:$B$51,2),"Auswahl nicht möglich"))))</f>
        <v>0,00</v>
      </c>
      <c r="M21" s="278" t="str">
        <f>IF(H21="Stunden",$I21*$L21,$L21)</f>
        <v>0,00</v>
      </c>
      <c r="N21" s="279">
        <f t="shared" si="2"/>
        <v>0</v>
      </c>
      <c r="O21" s="107"/>
      <c r="P21" s="58"/>
      <c r="Q21" s="58"/>
    </row>
    <row r="22" spans="1:17" s="88" customFormat="1" ht="14" x14ac:dyDescent="0.3">
      <c r="A22" s="98"/>
      <c r="B22" s="276">
        <f t="shared" si="0"/>
        <v>11</v>
      </c>
      <c r="C22" s="99"/>
      <c r="D22" s="99"/>
      <c r="E22" s="100"/>
      <c r="F22" s="101"/>
      <c r="G22" s="102"/>
      <c r="H22" s="102"/>
      <c r="I22" s="103"/>
      <c r="J22" s="104"/>
      <c r="K22" s="105"/>
      <c r="L22" s="278" t="str">
        <f>IF(ISBLANK($K22),"0,00",IF(K22="Pauschalwerte ohne Urlaubsabgeltung",IF($H22="Stunden",VLOOKUP($J22,'Grundlagen VKO neu'!$A$12:$B$17,2),IF($H22="Monat",VLOOKUP($J22,'Grundlagen VKO neu'!$A$20:$B$25,2),IF($H22="Jahr",VLOOKUP($J22,'Grundlagen VKO neu'!$A$28:$B$33,2)))),IF($H22="Stunden",VLOOKUP($J22,'Grundlagen VKO neu'!$A$38:$B$43,2),IF($H22="Monat",VLOOKUP($J22,'Grundlagen VKO neu'!$A$46:$B$51,2),"Auswahl nicht möglich"))))</f>
        <v>0,00</v>
      </c>
      <c r="M22" s="278" t="str">
        <f>IF(H22="Stunden",$I22*$L22,$L22)</f>
        <v>0,00</v>
      </c>
      <c r="N22" s="279">
        <f t="shared" si="2"/>
        <v>0</v>
      </c>
      <c r="O22" s="107"/>
      <c r="P22" s="58"/>
      <c r="Q22" s="58"/>
    </row>
    <row r="23" spans="1:17" s="88" customFormat="1" ht="14" x14ac:dyDescent="0.3">
      <c r="A23" s="98"/>
      <c r="B23" s="276">
        <f t="shared" si="0"/>
        <v>12</v>
      </c>
      <c r="C23" s="99"/>
      <c r="D23" s="99"/>
      <c r="E23" s="100"/>
      <c r="F23" s="101"/>
      <c r="G23" s="102"/>
      <c r="H23" s="102"/>
      <c r="I23" s="103"/>
      <c r="J23" s="104"/>
      <c r="K23" s="105"/>
      <c r="L23" s="279" t="str">
        <f>IF(ISBLANK($K23),"0,00",IF(K23="Pauschalwerte ohne Urlaubsabgeltung",IF($H23="Stunden",VLOOKUP($J23,'Grundlagen VKO neu'!$A$12:$B$17,2),IF($H23="Monat",VLOOKUP($J23,'Grundlagen VKO neu'!$A$20:$B$25,2),IF($H23="Jahr",VLOOKUP($J23,'Grundlagen VKO neu'!$A$28:$B$33,2)))),IF($H23="Stunden",VLOOKUP($J23,'Grundlagen VKO neu'!$A$38:$B$43,2),IF($H23="Monat",VLOOKUP($J23,'Grundlagen VKO neu'!$A$46:$B$51,2),"Auswahl nicht möglich"))))</f>
        <v>0,00</v>
      </c>
      <c r="M23" s="279" t="str">
        <f t="shared" si="1"/>
        <v>0,00</v>
      </c>
      <c r="N23" s="279">
        <f t="shared" si="2"/>
        <v>0</v>
      </c>
      <c r="O23" s="107"/>
      <c r="P23" s="58"/>
      <c r="Q23" s="58"/>
    </row>
    <row r="24" spans="1:17" s="88" customFormat="1" ht="14" x14ac:dyDescent="0.3">
      <c r="A24" s="98"/>
      <c r="B24" s="276">
        <f t="shared" si="0"/>
        <v>13</v>
      </c>
      <c r="C24" s="99"/>
      <c r="D24" s="99"/>
      <c r="E24" s="100"/>
      <c r="F24" s="101"/>
      <c r="G24" s="102"/>
      <c r="H24" s="102"/>
      <c r="I24" s="103"/>
      <c r="J24" s="104"/>
      <c r="K24" s="105"/>
      <c r="L24" s="279" t="str">
        <f>IF(ISBLANK($K24),"0,00",IF(K24="Pauschalwerte ohne Urlaubsabgeltung",IF($H24="Stunden",VLOOKUP($J24,'Grundlagen VKO neu'!$A$12:$B$17,2),IF($H24="Monat",VLOOKUP($J24,'Grundlagen VKO neu'!$A$20:$B$25,2),IF($H24="Jahr",VLOOKUP($J24,'Grundlagen VKO neu'!$A$28:$B$33,2)))),IF($H24="Stunden",VLOOKUP($J24,'Grundlagen VKO neu'!$A$38:$B$43,2),IF($H24="Monat",VLOOKUP($J24,'Grundlagen VKO neu'!$A$46:$B$51,2),"Auswahl nicht möglich"))))</f>
        <v>0,00</v>
      </c>
      <c r="M24" s="279" t="str">
        <f t="shared" si="1"/>
        <v>0,00</v>
      </c>
      <c r="N24" s="279">
        <f t="shared" si="2"/>
        <v>0</v>
      </c>
      <c r="O24" s="107"/>
      <c r="P24" s="58"/>
      <c r="Q24" s="58"/>
    </row>
    <row r="25" spans="1:17" s="88" customFormat="1" ht="14" x14ac:dyDescent="0.3">
      <c r="A25" s="98"/>
      <c r="B25" s="276">
        <f t="shared" si="0"/>
        <v>14</v>
      </c>
      <c r="C25" s="99"/>
      <c r="D25" s="99"/>
      <c r="E25" s="100"/>
      <c r="F25" s="101"/>
      <c r="G25" s="102"/>
      <c r="H25" s="102"/>
      <c r="I25" s="103"/>
      <c r="J25" s="104"/>
      <c r="K25" s="105"/>
      <c r="L25" s="279" t="str">
        <f>IF(ISBLANK($K25),"0,00",IF(K25="Pauschalwerte ohne Urlaubsabgeltung",IF($H25="Stunden",VLOOKUP($J25,'Grundlagen VKO neu'!$A$12:$B$17,2),IF($H25="Monat",VLOOKUP($J25,'Grundlagen VKO neu'!$A$20:$B$25,2),IF($H25="Jahr",VLOOKUP($J25,'Grundlagen VKO neu'!$A$28:$B$33,2)))),IF($H25="Stunden",VLOOKUP($J25,'Grundlagen VKO neu'!$A$38:$B$43,2),IF($H25="Monat",VLOOKUP($J25,'Grundlagen VKO neu'!$A$46:$B$51,2),"Auswahl nicht möglich"))))</f>
        <v>0,00</v>
      </c>
      <c r="M25" s="279" t="str">
        <f t="shared" si="1"/>
        <v>0,00</v>
      </c>
      <c r="N25" s="279">
        <f t="shared" si="2"/>
        <v>0</v>
      </c>
      <c r="O25" s="107"/>
      <c r="P25" s="58"/>
      <c r="Q25" s="58"/>
    </row>
    <row r="26" spans="1:17" s="88" customFormat="1" ht="14" x14ac:dyDescent="0.3">
      <c r="A26" s="98"/>
      <c r="B26" s="276">
        <f t="shared" si="0"/>
        <v>15</v>
      </c>
      <c r="C26" s="99"/>
      <c r="D26" s="99"/>
      <c r="E26" s="100"/>
      <c r="F26" s="101"/>
      <c r="G26" s="102"/>
      <c r="H26" s="102"/>
      <c r="I26" s="103"/>
      <c r="J26" s="104"/>
      <c r="K26" s="105"/>
      <c r="L26" s="279" t="str">
        <f>IF(ISBLANK($K26),"0,00",IF(K26="Pauschalwerte ohne Urlaubsabgeltung",IF($H26="Stunden",VLOOKUP($J26,'Grundlagen VKO neu'!$A$12:$B$17,2),IF($H26="Monat",VLOOKUP($J26,'Grundlagen VKO neu'!$A$20:$B$25,2),IF($H26="Jahr",VLOOKUP($J26,'Grundlagen VKO neu'!$A$28:$B$33,2)))),IF($H26="Stunden",VLOOKUP($J26,'Grundlagen VKO neu'!$A$38:$B$43,2),IF($H26="Monat",VLOOKUP($J26,'Grundlagen VKO neu'!$A$46:$B$51,2),"Auswahl nicht möglich"))))</f>
        <v>0,00</v>
      </c>
      <c r="M26" s="279" t="str">
        <f t="shared" si="1"/>
        <v>0,00</v>
      </c>
      <c r="N26" s="279">
        <f t="shared" si="2"/>
        <v>0</v>
      </c>
      <c r="O26" s="107"/>
      <c r="P26" s="58"/>
      <c r="Q26" s="58"/>
    </row>
    <row r="27" spans="1:17" s="88" customFormat="1" ht="14" x14ac:dyDescent="0.3">
      <c r="A27" s="98"/>
      <c r="B27" s="276">
        <f t="shared" si="0"/>
        <v>16</v>
      </c>
      <c r="C27" s="99"/>
      <c r="D27" s="99"/>
      <c r="E27" s="100"/>
      <c r="F27" s="101"/>
      <c r="G27" s="102"/>
      <c r="H27" s="102"/>
      <c r="I27" s="103"/>
      <c r="J27" s="104"/>
      <c r="K27" s="105"/>
      <c r="L27" s="278" t="str">
        <f>IF(ISBLANK($K27),"0,00",IF(K27="Pauschalwerte ohne Urlaubsabgeltung",IF($H27="Stunden",VLOOKUP($J27,'Grundlagen VKO neu'!$A$12:$B$17,2),IF($H27="Monat",VLOOKUP($J27,'Grundlagen VKO neu'!$A$20:$B$25,2),IF($H27="Jahr",VLOOKUP($J27,'Grundlagen VKO neu'!$A$28:$B$33,2)))),IF($H27="Stunden",VLOOKUP($J27,'Grundlagen VKO neu'!$A$38:$B$43,2),IF($H27="Monat",VLOOKUP($J27,'Grundlagen VKO neu'!$A$46:$B$51,2),"Auswahl nicht möglich"))))</f>
        <v>0,00</v>
      </c>
      <c r="M27" s="278" t="str">
        <f t="shared" si="1"/>
        <v>0,00</v>
      </c>
      <c r="N27" s="279">
        <f t="shared" si="2"/>
        <v>0</v>
      </c>
      <c r="O27" s="107"/>
      <c r="P27" s="58"/>
      <c r="Q27" s="58"/>
    </row>
    <row r="28" spans="1:17" s="88" customFormat="1" ht="14" x14ac:dyDescent="0.3">
      <c r="A28" s="98"/>
      <c r="B28" s="276">
        <f t="shared" si="0"/>
        <v>17</v>
      </c>
      <c r="C28" s="99"/>
      <c r="D28" s="99"/>
      <c r="E28" s="100"/>
      <c r="F28" s="101"/>
      <c r="G28" s="102"/>
      <c r="H28" s="102"/>
      <c r="I28" s="103"/>
      <c r="J28" s="104"/>
      <c r="K28" s="105"/>
      <c r="L28" s="278" t="str">
        <f>IF(ISBLANK($K28),"0,00",IF(K28="Pauschalwerte ohne Urlaubsabgeltung",IF($H28="Stunden",VLOOKUP($J28,'Grundlagen VKO neu'!$A$12:$B$17,2),IF($H28="Monat",VLOOKUP($J28,'Grundlagen VKO neu'!$A$20:$B$25,2),IF($H28="Jahr",VLOOKUP($J28,'Grundlagen VKO neu'!$A$28:$B$33,2)))),IF($H28="Stunden",VLOOKUP($J28,'Grundlagen VKO neu'!$A$38:$B$43,2),IF($H28="Monat",VLOOKUP($J28,'Grundlagen VKO neu'!$A$46:$B$51,2),"Auswahl nicht möglich"))))</f>
        <v>0,00</v>
      </c>
      <c r="M28" s="278" t="str">
        <f t="shared" si="1"/>
        <v>0,00</v>
      </c>
      <c r="N28" s="279">
        <f t="shared" si="2"/>
        <v>0</v>
      </c>
      <c r="O28" s="107"/>
      <c r="P28" s="58"/>
      <c r="Q28" s="58"/>
    </row>
    <row r="29" spans="1:17" s="88" customFormat="1" thickBot="1" x14ac:dyDescent="0.35">
      <c r="A29" s="108"/>
      <c r="B29" s="277">
        <f t="shared" si="0"/>
        <v>18</v>
      </c>
      <c r="C29" s="109"/>
      <c r="D29" s="109"/>
      <c r="E29" s="110"/>
      <c r="F29" s="101"/>
      <c r="G29" s="102"/>
      <c r="H29" s="102"/>
      <c r="I29" s="103"/>
      <c r="J29" s="104"/>
      <c r="K29" s="105"/>
      <c r="L29" s="280" t="str">
        <f>IF(ISBLANK($K29),"0,00",IF(K29="Pauschalwerte ohne Urlaubsabgeltung",IF($H29="Stunden",VLOOKUP($J29,'Grundlagen VKO neu'!$A$12:$B$17,2),IF($H29="Monat",VLOOKUP($J29,'Grundlagen VKO neu'!$A$20:$B$25,2),IF($H29="Jahr",VLOOKUP($J29,'Grundlagen VKO neu'!$A$28:$B$33,2)))),IF($H29="Stunden",VLOOKUP($J29,'Grundlagen VKO neu'!$A$38:$B$43,2),IF($H29="Monat",VLOOKUP($J29,'Grundlagen VKO neu'!$A$46:$B$51,2),"Auswahl nicht möglich"))))</f>
        <v>0,00</v>
      </c>
      <c r="M29" s="280" t="str">
        <f t="shared" si="1"/>
        <v>0,00</v>
      </c>
      <c r="N29" s="281">
        <f t="shared" si="2"/>
        <v>0</v>
      </c>
      <c r="O29" s="111"/>
      <c r="P29" s="58"/>
      <c r="Q29" s="58"/>
    </row>
    <row r="30" spans="1:17" x14ac:dyDescent="0.35">
      <c r="B30" s="88"/>
      <c r="L30" s="136" t="s">
        <v>71</v>
      </c>
      <c r="M30" s="113">
        <f>SUM(M12:M29)</f>
        <v>0</v>
      </c>
      <c r="N30" s="136">
        <f>SUM(N12:N29)</f>
        <v>0</v>
      </c>
      <c r="O30" s="88"/>
    </row>
  </sheetData>
  <sheetProtection algorithmName="SHA-512" hashValue="9TZN8OszOYULjh7Zqit7FDQgbs6BeaLs3VKZ5y2NEJlvX4V26nrnGya2JH8mxGvr5Y564/eNTxrhd8h+Ul1xJg==" saltValue="jBfABo7WWnINJr2/aIcn+A==" spinCount="100000" sheet="1" objects="1" scenarios="1"/>
  <mergeCells count="7">
    <mergeCell ref="B8:E8"/>
    <mergeCell ref="F8:L8"/>
    <mergeCell ref="B3:O3"/>
    <mergeCell ref="B6:E6"/>
    <mergeCell ref="F6:L6"/>
    <mergeCell ref="B7:E7"/>
    <mergeCell ref="F7:L7"/>
  </mergeCells>
  <conditionalFormatting sqref="K12:K29">
    <cfRule type="containsText" dxfId="2"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'Grundlagen VKO neu'!$A$4:$A$5</xm:f>
          </x14:formula1>
          <xm:sqref>K12:K29</xm:sqref>
        </x14:dataValidation>
        <x14:dataValidation type="list" allowBlank="1" showInputMessage="1" showErrorMessage="1" xr:uid="{00000000-0002-0000-0200-000001000000}">
          <x14:formula1>
            <xm:f>'Grundlagen VKO neu'!$A$12:$A$16</xm:f>
          </x14:formula1>
          <xm:sqref>J12:J29</xm:sqref>
        </x14:dataValidation>
        <x14:dataValidation type="list" allowBlank="1" showInputMessage="1" showErrorMessage="1" xr:uid="{00000000-0002-0000-0200-000002000000}">
          <x14:formula1>
            <xm:f>'Grundlagen VKO neu'!$J$11:$J$13</xm:f>
          </x14:formula1>
          <xm:sqref>H12:H29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dimension ref="A1:S30"/>
  <sheetViews>
    <sheetView showGridLines="0" workbookViewId="0">
      <selection activeCell="O21" sqref="O21"/>
    </sheetView>
  </sheetViews>
  <sheetFormatPr baseColWidth="10" defaultColWidth="11.453125" defaultRowHeight="14.5" x14ac:dyDescent="0.35"/>
  <cols>
    <col min="1" max="1" width="6" style="112" customWidth="1"/>
    <col min="2" max="2" width="3.81640625" style="112" customWidth="1"/>
    <col min="3" max="3" width="14.81640625" style="112" customWidth="1"/>
    <col min="4" max="4" width="13.81640625" style="112" customWidth="1"/>
    <col min="5" max="5" width="24.26953125" style="112" customWidth="1"/>
    <col min="6" max="6" width="9.453125" style="112" customWidth="1"/>
    <col min="7" max="7" width="17.26953125" style="112" customWidth="1"/>
    <col min="8" max="8" width="15.1796875" style="112" customWidth="1"/>
    <col min="9" max="9" width="13.54296875" style="112" customWidth="1"/>
    <col min="10" max="10" width="10.26953125" style="112" customWidth="1"/>
    <col min="11" max="11" width="18.453125" style="112" customWidth="1"/>
    <col min="12" max="12" width="21.1796875" style="112" customWidth="1"/>
    <col min="13" max="13" width="18.453125" style="112" hidden="1" customWidth="1"/>
    <col min="14" max="14" width="18.453125" style="112" customWidth="1"/>
    <col min="15" max="15" width="50.54296875" style="112" customWidth="1"/>
    <col min="16" max="16384" width="11.453125" style="112"/>
  </cols>
  <sheetData>
    <row r="1" spans="1:19" s="85" customFormat="1" ht="14" x14ac:dyDescent="0.3">
      <c r="P1" s="68"/>
      <c r="Q1" s="68"/>
      <c r="R1" s="68"/>
      <c r="S1" s="68"/>
    </row>
    <row r="2" spans="1:19" s="85" customFormat="1" ht="14" x14ac:dyDescent="0.3">
      <c r="P2" s="68"/>
      <c r="Q2" s="68"/>
      <c r="R2" s="68"/>
      <c r="S2" s="68"/>
    </row>
    <row r="3" spans="1:19" s="58" customFormat="1" ht="14" x14ac:dyDescent="0.3">
      <c r="B3" s="349" t="str">
        <f>"zahlenmäßiger Nachweis - Anlage zum Auszahlungsantrag" &amp; " " &amp; 'Gesamtübersicht je AZ'!$C$3</f>
        <v xml:space="preserve">zahlenmäßiger Nachweis - Anlage zum Auszahlungsantrag </v>
      </c>
      <c r="C3" s="350"/>
      <c r="D3" s="350"/>
      <c r="E3" s="350"/>
      <c r="F3" s="350"/>
      <c r="G3" s="350"/>
      <c r="H3" s="350"/>
      <c r="I3" s="350"/>
      <c r="J3" s="350"/>
      <c r="K3" s="350"/>
      <c r="L3" s="350"/>
      <c r="M3" s="350"/>
      <c r="N3" s="350"/>
      <c r="O3" s="351"/>
      <c r="P3" s="60"/>
      <c r="Q3" s="60"/>
      <c r="R3" s="60"/>
      <c r="S3" s="60"/>
    </row>
    <row r="4" spans="1:19" s="60" customFormat="1" ht="14" x14ac:dyDescent="0.3">
      <c r="C4" s="59"/>
      <c r="D4" s="59"/>
      <c r="E4" s="59"/>
      <c r="F4" s="59"/>
      <c r="G4" s="59"/>
      <c r="H4" s="59"/>
      <c r="I4" s="59"/>
      <c r="J4" s="59"/>
      <c r="K4" s="59"/>
      <c r="L4" s="59"/>
      <c r="M4" s="59"/>
      <c r="N4" s="59"/>
      <c r="O4" s="59"/>
    </row>
    <row r="5" spans="1:19" s="58" customFormat="1" ht="14" x14ac:dyDescent="0.3">
      <c r="C5" s="61"/>
      <c r="D5" s="62"/>
      <c r="E5" s="62"/>
      <c r="F5" s="62"/>
      <c r="G5" s="62"/>
      <c r="H5" s="62"/>
      <c r="I5" s="62"/>
      <c r="J5" s="63"/>
      <c r="K5" s="63"/>
      <c r="L5" s="64"/>
      <c r="O5" s="65" t="s">
        <v>27</v>
      </c>
      <c r="P5" s="60"/>
      <c r="Q5" s="60"/>
      <c r="R5" s="60"/>
      <c r="S5" s="60"/>
    </row>
    <row r="6" spans="1:19" s="58" customFormat="1" ht="14" x14ac:dyDescent="0.3">
      <c r="B6" s="352" t="s">
        <v>8</v>
      </c>
      <c r="C6" s="352"/>
      <c r="D6" s="352"/>
      <c r="E6" s="352"/>
      <c r="F6" s="352">
        <f>'Gesamtübersicht je AZ'!$B$7</f>
        <v>0</v>
      </c>
      <c r="G6" s="352"/>
      <c r="H6" s="352"/>
      <c r="I6" s="352"/>
      <c r="J6" s="352"/>
      <c r="K6" s="352"/>
      <c r="L6" s="352"/>
      <c r="M6" s="68"/>
      <c r="P6" s="60"/>
      <c r="Q6" s="60"/>
      <c r="R6" s="60"/>
      <c r="S6" s="60"/>
    </row>
    <row r="7" spans="1:19" s="58" customFormat="1" ht="14" x14ac:dyDescent="0.3">
      <c r="B7" s="352" t="s">
        <v>9</v>
      </c>
      <c r="C7" s="352"/>
      <c r="D7" s="352"/>
      <c r="E7" s="352"/>
      <c r="F7" s="352">
        <f>'Gesamtübersicht je AZ'!$B$8</f>
        <v>0</v>
      </c>
      <c r="G7" s="352"/>
      <c r="H7" s="352"/>
      <c r="I7" s="352"/>
      <c r="J7" s="352"/>
      <c r="K7" s="352"/>
      <c r="L7" s="352"/>
      <c r="M7" s="68"/>
      <c r="N7" s="68"/>
      <c r="O7" s="68"/>
      <c r="S7" s="60"/>
    </row>
    <row r="8" spans="1:19" s="58" customFormat="1" ht="14" x14ac:dyDescent="0.3">
      <c r="B8" s="347" t="s">
        <v>10</v>
      </c>
      <c r="C8" s="347"/>
      <c r="D8" s="347"/>
      <c r="E8" s="347"/>
      <c r="F8" s="348">
        <f>'Gesamtübersicht je AZ'!$B$9</f>
        <v>0</v>
      </c>
      <c r="G8" s="348"/>
      <c r="H8" s="348"/>
      <c r="I8" s="348"/>
      <c r="J8" s="348"/>
      <c r="K8" s="348"/>
      <c r="L8" s="348"/>
      <c r="M8" s="68"/>
      <c r="P8" s="60"/>
      <c r="Q8" s="60"/>
      <c r="R8" s="60"/>
      <c r="S8" s="60"/>
    </row>
    <row r="9" spans="1:19" s="58" customFormat="1" ht="14" x14ac:dyDescent="0.3">
      <c r="B9" s="61"/>
      <c r="C9" s="62"/>
      <c r="D9" s="62"/>
      <c r="E9" s="62"/>
      <c r="F9" s="62"/>
      <c r="G9" s="62"/>
      <c r="H9" s="62"/>
      <c r="I9" s="86"/>
      <c r="J9" s="63"/>
      <c r="K9" s="87"/>
      <c r="R9" s="60"/>
      <c r="S9" s="60"/>
    </row>
    <row r="10" spans="1:19" s="88" customFormat="1" ht="52.5" x14ac:dyDescent="0.3">
      <c r="A10" s="163" t="s">
        <v>112</v>
      </c>
      <c r="B10" s="163" t="s">
        <v>28</v>
      </c>
      <c r="C10" s="163" t="s">
        <v>56</v>
      </c>
      <c r="D10" s="163" t="s">
        <v>57</v>
      </c>
      <c r="E10" s="164" t="s">
        <v>58</v>
      </c>
      <c r="F10" s="164" t="s">
        <v>59</v>
      </c>
      <c r="G10" s="164" t="s">
        <v>60</v>
      </c>
      <c r="H10" s="164" t="s">
        <v>61</v>
      </c>
      <c r="I10" s="164" t="s">
        <v>62</v>
      </c>
      <c r="J10" s="164" t="s">
        <v>63</v>
      </c>
      <c r="K10" s="164" t="s">
        <v>64</v>
      </c>
      <c r="L10" s="164" t="s">
        <v>65</v>
      </c>
      <c r="M10" s="164" t="s">
        <v>66</v>
      </c>
      <c r="N10" s="164" t="s">
        <v>67</v>
      </c>
      <c r="O10" s="164" t="s">
        <v>132</v>
      </c>
      <c r="P10" s="58"/>
      <c r="Q10" s="58"/>
    </row>
    <row r="11" spans="1:19" s="88" customFormat="1" ht="15" hidden="1" customHeight="1" x14ac:dyDescent="0.3">
      <c r="A11" s="165" t="s">
        <v>111</v>
      </c>
      <c r="B11" s="165" t="s">
        <v>39</v>
      </c>
      <c r="C11" s="90" t="s">
        <v>40</v>
      </c>
      <c r="D11" s="90" t="s">
        <v>41</v>
      </c>
      <c r="E11" s="91" t="s">
        <v>42</v>
      </c>
      <c r="F11" s="92" t="s">
        <v>43</v>
      </c>
      <c r="G11" s="92" t="s">
        <v>68</v>
      </c>
      <c r="H11" s="92" t="s">
        <v>69</v>
      </c>
      <c r="I11" s="93" t="s">
        <v>44</v>
      </c>
      <c r="J11" s="94" t="s">
        <v>46</v>
      </c>
      <c r="K11" s="95" t="s">
        <v>47</v>
      </c>
      <c r="L11" s="96" t="s">
        <v>48</v>
      </c>
      <c r="M11" s="96" t="s">
        <v>49</v>
      </c>
      <c r="N11" s="96" t="s">
        <v>50</v>
      </c>
      <c r="O11" s="166" t="s">
        <v>51</v>
      </c>
      <c r="P11" s="58"/>
      <c r="Q11" s="58"/>
    </row>
    <row r="12" spans="1:19" s="88" customFormat="1" ht="14" x14ac:dyDescent="0.3">
      <c r="A12" s="167"/>
      <c r="B12" s="282">
        <f t="shared" ref="B12:B29" si="0">ROW()-12</f>
        <v>0</v>
      </c>
      <c r="C12" s="99"/>
      <c r="D12" s="99"/>
      <c r="E12" s="100"/>
      <c r="F12" s="101"/>
      <c r="G12" s="102"/>
      <c r="H12" s="102"/>
      <c r="I12" s="103"/>
      <c r="J12" s="104"/>
      <c r="K12" s="105"/>
      <c r="L12" s="278" t="str">
        <f>IF(ISBLANK($K12),"0,00",IF(K12="Pauschalwerte ohne Urlaubsabgeltung",IF($H12="Stunden",VLOOKUP($J12,'Grundlagen VKO alt'!$A$12:$B$17,2),IF($H12="Monat",VLOOKUP($J12,'Grundlagen VKO alt'!$A$20:$B$25,2),IF($H12="Jahr",VLOOKUP($J12,'Grundlagen VKO alt'!$A$28:$B$33,2)))),IF($H12="Stunden",VLOOKUP($J12,'Grundlagen VKO alt'!$A$38:$B$43,2),IF($H12="Monat",VLOOKUP($J12,'Grundlagen VKO alt'!$A$46:$B$51,2),"Auswahl nicht möglich"))))</f>
        <v>0,00</v>
      </c>
      <c r="M12" s="278" t="str">
        <f t="shared" ref="M12:M29" si="1">IF(H12="Stunden",$I12*$L12,$L12)</f>
        <v>0,00</v>
      </c>
      <c r="N12" s="279">
        <f t="shared" ref="N12:N29" si="2">IF(AND(H12="Jahr",AND(K12="Pauschalwerte mit Urlaubsabgeltung")),"0,00",IF(H12="Stunden",($L12*$I12),((($M12/40)*$G12)*$F12)))</f>
        <v>0</v>
      </c>
      <c r="O12" s="168"/>
      <c r="P12" s="58"/>
      <c r="Q12" s="58"/>
    </row>
    <row r="13" spans="1:19" s="88" customFormat="1" ht="14" x14ac:dyDescent="0.3">
      <c r="A13" s="167"/>
      <c r="B13" s="282">
        <f t="shared" si="0"/>
        <v>1</v>
      </c>
      <c r="C13" s="99"/>
      <c r="D13" s="99"/>
      <c r="E13" s="100"/>
      <c r="F13" s="101"/>
      <c r="G13" s="102"/>
      <c r="H13" s="102"/>
      <c r="I13" s="103"/>
      <c r="J13" s="104"/>
      <c r="K13" s="105"/>
      <c r="L13" s="278" t="str">
        <f>IF(ISBLANK($K13),"0,00",IF(K13="Pauschalwerte ohne Urlaubsabgeltung",IF($H13="Stunden",VLOOKUP($J13,'Grundlagen VKO alt'!$A$12:$B$17,2),IF($H13="Monat",VLOOKUP($J13,'Grundlagen VKO alt'!$A$20:$B$25,2),IF($H13="Jahr",VLOOKUP($J13,'Grundlagen VKO alt'!$A$28:$B$33,2)))),IF($H13="Stunden",VLOOKUP($J13,'Grundlagen VKO alt'!$A$38:$B$43,2),IF($H13="Monat",VLOOKUP($J13,'Grundlagen VKO alt'!$A$46:$B$51,2),"Auswahl nicht möglich"))))</f>
        <v>0,00</v>
      </c>
      <c r="M13" s="278" t="str">
        <f t="shared" si="1"/>
        <v>0,00</v>
      </c>
      <c r="N13" s="279">
        <f t="shared" si="2"/>
        <v>0</v>
      </c>
      <c r="O13" s="168"/>
      <c r="P13" s="58"/>
      <c r="Q13" s="58"/>
    </row>
    <row r="14" spans="1:19" s="88" customFormat="1" ht="14" x14ac:dyDescent="0.3">
      <c r="A14" s="167"/>
      <c r="B14" s="282">
        <f t="shared" si="0"/>
        <v>2</v>
      </c>
      <c r="C14" s="99"/>
      <c r="D14" s="99"/>
      <c r="E14" s="100"/>
      <c r="F14" s="101"/>
      <c r="G14" s="102"/>
      <c r="H14" s="102"/>
      <c r="I14" s="103"/>
      <c r="J14" s="104"/>
      <c r="K14" s="105"/>
      <c r="L14" s="278" t="str">
        <f>IF(ISBLANK($K14),"0,00",IF(K14="Pauschalwerte ohne Urlaubsabgeltung",IF($H14="Stunden",VLOOKUP($J14,'Grundlagen VKO alt'!$A$12:$B$17,2),IF($H14="Monat",VLOOKUP($J14,'Grundlagen VKO alt'!$A$20:$B$25,2),IF($H14="Jahr",VLOOKUP($J14,'Grundlagen VKO alt'!$A$28:$B$33,2)))),IF($H14="Stunden",VLOOKUP($J14,'Grundlagen VKO alt'!$A$38:$B$43,2),IF($H14="Monat",VLOOKUP($J14,'Grundlagen VKO alt'!$A$46:$B$51,2),"Auswahl nicht möglich"))))</f>
        <v>0,00</v>
      </c>
      <c r="M14" s="278" t="str">
        <f t="shared" si="1"/>
        <v>0,00</v>
      </c>
      <c r="N14" s="279">
        <f t="shared" si="2"/>
        <v>0</v>
      </c>
      <c r="O14" s="168"/>
      <c r="P14" s="58"/>
      <c r="Q14" s="58"/>
    </row>
    <row r="15" spans="1:19" s="88" customFormat="1" ht="14" x14ac:dyDescent="0.3">
      <c r="A15" s="167"/>
      <c r="B15" s="282">
        <f t="shared" si="0"/>
        <v>3</v>
      </c>
      <c r="C15" s="99"/>
      <c r="D15" s="99"/>
      <c r="E15" s="100"/>
      <c r="F15" s="101"/>
      <c r="G15" s="102"/>
      <c r="H15" s="102"/>
      <c r="I15" s="103"/>
      <c r="J15" s="104"/>
      <c r="K15" s="105"/>
      <c r="L15" s="278" t="str">
        <f>IF(ISBLANK($K15),"0,00",IF(K15="Pauschalwerte ohne Urlaubsabgeltung",IF($H15="Stunden",VLOOKUP($J15,'Grundlagen VKO alt'!$A$12:$B$17,2),IF($H15="Monat",VLOOKUP($J15,'Grundlagen VKO alt'!$A$20:$B$25,2),IF($H15="Jahr",VLOOKUP($J15,'Grundlagen VKO alt'!$A$28:$B$33,2)))),IF($H15="Stunden",VLOOKUP($J15,'Grundlagen VKO alt'!$A$38:$B$43,2),IF($H15="Monat",VLOOKUP($J15,'Grundlagen VKO alt'!$A$46:$B$51,2),"Auswahl nicht möglich"))))</f>
        <v>0,00</v>
      </c>
      <c r="M15" s="278" t="str">
        <f t="shared" si="1"/>
        <v>0,00</v>
      </c>
      <c r="N15" s="279">
        <f t="shared" si="2"/>
        <v>0</v>
      </c>
      <c r="O15" s="168"/>
      <c r="P15" s="58"/>
      <c r="Q15" s="58"/>
    </row>
    <row r="16" spans="1:19" s="88" customFormat="1" ht="14" x14ac:dyDescent="0.3">
      <c r="A16" s="167"/>
      <c r="B16" s="282">
        <f t="shared" si="0"/>
        <v>4</v>
      </c>
      <c r="C16" s="99"/>
      <c r="D16" s="99"/>
      <c r="E16" s="100"/>
      <c r="F16" s="101"/>
      <c r="G16" s="102"/>
      <c r="H16" s="102"/>
      <c r="I16" s="103"/>
      <c r="J16" s="104"/>
      <c r="K16" s="105"/>
      <c r="L16" s="278" t="str">
        <f>IF(ISBLANK($K16),"0,00",IF(K16="Pauschalwerte ohne Urlaubsabgeltung",IF($H16="Stunden",VLOOKUP($J16,'Grundlagen VKO alt'!$A$12:$B$17,2),IF($H16="Monat",VLOOKUP($J16,'Grundlagen VKO alt'!$A$20:$B$25,2),IF($H16="Jahr",VLOOKUP($J16,'Grundlagen VKO alt'!$A$28:$B$33,2)))),IF($H16="Stunden",VLOOKUP($J16,'Grundlagen VKO alt'!$A$38:$B$43,2),IF($H16="Monat",VLOOKUP($J16,'Grundlagen VKO alt'!$A$46:$B$51,2),"Auswahl nicht möglich"))))</f>
        <v>0,00</v>
      </c>
      <c r="M16" s="278" t="str">
        <f t="shared" si="1"/>
        <v>0,00</v>
      </c>
      <c r="N16" s="279">
        <f>IF(AND(H16="Jahr",AND(K16="Pauschalwerte mit Urlaubsabgeltung")),"0,00",IF(H16="Stunden",($L16*$I16),((($M16/40)*$G16)*$F16)))</f>
        <v>0</v>
      </c>
      <c r="O16" s="168"/>
      <c r="P16" s="58"/>
      <c r="Q16" s="58"/>
    </row>
    <row r="17" spans="1:17" s="88" customFormat="1" ht="14" x14ac:dyDescent="0.3">
      <c r="A17" s="167"/>
      <c r="B17" s="282">
        <f t="shared" si="0"/>
        <v>5</v>
      </c>
      <c r="C17" s="99"/>
      <c r="D17" s="99"/>
      <c r="E17" s="100"/>
      <c r="F17" s="101"/>
      <c r="G17" s="102"/>
      <c r="H17" s="102"/>
      <c r="I17" s="103"/>
      <c r="J17" s="104"/>
      <c r="K17" s="105"/>
      <c r="L17" s="278" t="str">
        <f>IF(ISBLANK($K17),"0,00",IF(K17="Pauschalwerte ohne Urlaubsabgeltung",IF($H17="Stunden",VLOOKUP($J17,'Grundlagen VKO alt'!$A$12:$B$17,2),IF($H17="Monat",VLOOKUP($J17,'Grundlagen VKO alt'!$A$20:$B$25,2),IF($H17="Jahr",VLOOKUP($J17,'Grundlagen VKO alt'!$A$28:$B$33,2)))),IF($H17="Stunden",VLOOKUP($J17,'Grundlagen VKO alt'!$A$38:$B$43,2),IF($H17="Monat",VLOOKUP($J17,'Grundlagen VKO alt'!$A$46:$B$51,2),"Auswahl nicht möglich"))))</f>
        <v>0,00</v>
      </c>
      <c r="M17" s="278" t="str">
        <f t="shared" si="1"/>
        <v>0,00</v>
      </c>
      <c r="N17" s="279">
        <f t="shared" si="2"/>
        <v>0</v>
      </c>
      <c r="O17" s="168"/>
      <c r="P17" s="58"/>
      <c r="Q17" s="58"/>
    </row>
    <row r="18" spans="1:17" s="88" customFormat="1" ht="14" x14ac:dyDescent="0.3">
      <c r="A18" s="167"/>
      <c r="B18" s="282">
        <f t="shared" si="0"/>
        <v>6</v>
      </c>
      <c r="C18" s="99"/>
      <c r="D18" s="99"/>
      <c r="E18" s="100"/>
      <c r="F18" s="101"/>
      <c r="G18" s="102"/>
      <c r="H18" s="102"/>
      <c r="I18" s="103"/>
      <c r="J18" s="104"/>
      <c r="K18" s="105"/>
      <c r="L18" s="278" t="str">
        <f>IF(ISBLANK($K18),"0,00",IF(K18="Pauschalwerte ohne Urlaubsabgeltung",IF($H18="Stunden",VLOOKUP($J18,'Grundlagen VKO alt'!$A$12:$B$17,2),IF($H18="Monat",VLOOKUP($J18,'Grundlagen VKO alt'!$A$20:$B$25,2),IF($H18="Jahr",VLOOKUP($J18,'Grundlagen VKO alt'!$A$28:$B$33,2)))),IF($H18="Stunden",VLOOKUP($J18,'Grundlagen VKO alt'!$A$38:$B$43,2),IF($H18="Monat",VLOOKUP($J18,'Grundlagen VKO alt'!$A$46:$B$51,2),"Auswahl nicht möglich"))))</f>
        <v>0,00</v>
      </c>
      <c r="M18" s="278" t="str">
        <f>IF(H18="Stunden",$I18*$L18,$L18)</f>
        <v>0,00</v>
      </c>
      <c r="N18" s="279">
        <f t="shared" si="2"/>
        <v>0</v>
      </c>
      <c r="O18" s="168"/>
      <c r="P18" s="58"/>
      <c r="Q18" s="58"/>
    </row>
    <row r="19" spans="1:17" s="88" customFormat="1" ht="14" x14ac:dyDescent="0.3">
      <c r="A19" s="167"/>
      <c r="B19" s="282">
        <f t="shared" si="0"/>
        <v>7</v>
      </c>
      <c r="C19" s="99"/>
      <c r="D19" s="99"/>
      <c r="E19" s="100"/>
      <c r="F19" s="101"/>
      <c r="G19" s="102"/>
      <c r="H19" s="102"/>
      <c r="I19" s="103"/>
      <c r="J19" s="104"/>
      <c r="K19" s="105"/>
      <c r="L19" s="278" t="str">
        <f>IF(ISBLANK($K19),"0,00",IF(K19="Pauschalwerte ohne Urlaubsabgeltung",IF($H19="Stunden",VLOOKUP($J19,'Grundlagen VKO alt'!$A$12:$B$17,2),IF($H19="Monat",VLOOKUP($J19,'Grundlagen VKO alt'!$A$20:$B$25,2),IF($H19="Jahr",VLOOKUP($J19,'Grundlagen VKO alt'!$A$28:$B$33,2)))),IF($H19="Stunden",VLOOKUP($J19,'Grundlagen VKO alt'!$A$38:$B$43,2),IF($H19="Monat",VLOOKUP($J19,'Grundlagen VKO alt'!$A$46:$B$51,2),"Auswahl nicht möglich"))))</f>
        <v>0,00</v>
      </c>
      <c r="M19" s="278" t="str">
        <f>IF(H19="Stunden",$I19*$L19,$L19)</f>
        <v>0,00</v>
      </c>
      <c r="N19" s="279">
        <f t="shared" si="2"/>
        <v>0</v>
      </c>
      <c r="O19" s="168"/>
      <c r="P19" s="58"/>
      <c r="Q19" s="58"/>
    </row>
    <row r="20" spans="1:17" s="88" customFormat="1" ht="14" x14ac:dyDescent="0.3">
      <c r="A20" s="167"/>
      <c r="B20" s="282">
        <f t="shared" si="0"/>
        <v>8</v>
      </c>
      <c r="C20" s="99"/>
      <c r="D20" s="99"/>
      <c r="E20" s="100"/>
      <c r="F20" s="101"/>
      <c r="G20" s="102"/>
      <c r="H20" s="102"/>
      <c r="I20" s="103"/>
      <c r="J20" s="104"/>
      <c r="K20" s="105"/>
      <c r="L20" s="278" t="str">
        <f>IF(ISBLANK($K20),"0,00",IF(K20="Pauschalwerte ohne Urlaubsabgeltung",IF($H20="Stunden",VLOOKUP($J20,'Grundlagen VKO alt'!$A$12:$B$17,2),IF($H20="Monat",VLOOKUP($J20,'Grundlagen VKO alt'!$A$20:$B$25,2),IF($H20="Jahr",VLOOKUP($J20,'Grundlagen VKO alt'!$A$28:$B$33,2)))),IF($H20="Stunden",VLOOKUP($J20,'Grundlagen VKO alt'!$A$38:$B$43,2),IF($H20="Monat",VLOOKUP($J20,'Grundlagen VKO alt'!$A$46:$B$51,2),"Auswahl nicht möglich"))))</f>
        <v>0,00</v>
      </c>
      <c r="M20" s="278" t="str">
        <f>IF(H20="Stunden",$I20*$L20,$L20)</f>
        <v>0,00</v>
      </c>
      <c r="N20" s="279">
        <f t="shared" si="2"/>
        <v>0</v>
      </c>
      <c r="O20" s="168"/>
      <c r="P20" s="58"/>
      <c r="Q20" s="58"/>
    </row>
    <row r="21" spans="1:17" s="88" customFormat="1" ht="14" x14ac:dyDescent="0.3">
      <c r="A21" s="167"/>
      <c r="B21" s="282">
        <f t="shared" si="0"/>
        <v>9</v>
      </c>
      <c r="C21" s="99"/>
      <c r="D21" s="99"/>
      <c r="E21" s="100"/>
      <c r="F21" s="101"/>
      <c r="G21" s="102"/>
      <c r="H21" s="102"/>
      <c r="I21" s="103"/>
      <c r="J21" s="104"/>
      <c r="K21" s="105"/>
      <c r="L21" s="278" t="str">
        <f>IF(ISBLANK($K21),"0,00",IF(K21="Pauschalwerte ohne Urlaubsabgeltung",IF($H21="Stunden",VLOOKUP($J21,'Grundlagen VKO alt'!$A$12:$B$17,2),IF($H21="Monat",VLOOKUP($J21,'Grundlagen VKO alt'!$A$20:$B$25,2),IF($H21="Jahr",VLOOKUP($J21,'Grundlagen VKO alt'!$A$28:$B$33,2)))),IF($H21="Stunden",VLOOKUP($J21,'Grundlagen VKO alt'!$A$38:$B$43,2),IF($H21="Monat",VLOOKUP($J21,'Grundlagen VKO alt'!$A$46:$B$51,2),"Auswahl nicht möglich"))))</f>
        <v>0,00</v>
      </c>
      <c r="M21" s="278" t="str">
        <f>IF(H21="Stunden",$I21*$L21,$L21)</f>
        <v>0,00</v>
      </c>
      <c r="N21" s="279">
        <f t="shared" si="2"/>
        <v>0</v>
      </c>
      <c r="O21" s="168"/>
      <c r="P21" s="58"/>
      <c r="Q21" s="58"/>
    </row>
    <row r="22" spans="1:17" s="88" customFormat="1" ht="14" x14ac:dyDescent="0.3">
      <c r="A22" s="167"/>
      <c r="B22" s="282">
        <f t="shared" si="0"/>
        <v>10</v>
      </c>
      <c r="C22" s="99"/>
      <c r="D22" s="99"/>
      <c r="E22" s="100"/>
      <c r="F22" s="101"/>
      <c r="G22" s="102"/>
      <c r="H22" s="102"/>
      <c r="I22" s="103"/>
      <c r="J22" s="104"/>
      <c r="K22" s="105"/>
      <c r="L22" s="278" t="str">
        <f>IF(ISBLANK($K22),"0,00",IF(K22="Pauschalwerte ohne Urlaubsabgeltung",IF($H22="Stunden",VLOOKUP($J22,'Grundlagen VKO alt'!$A$12:$B$17,2),IF($H22="Monat",VLOOKUP($J22,'Grundlagen VKO alt'!$A$20:$B$25,2),IF($H22="Jahr",VLOOKUP($J22,'Grundlagen VKO alt'!$A$28:$B$33,2)))),IF($H22="Stunden",VLOOKUP($J22,'Grundlagen VKO alt'!$A$38:$B$43,2),IF($H22="Monat",VLOOKUP($J22,'Grundlagen VKO alt'!$A$46:$B$51,2),"Auswahl nicht möglich"))))</f>
        <v>0,00</v>
      </c>
      <c r="M22" s="278" t="str">
        <f>IF(H22="Stunden",$I22*$L22,$L22)</f>
        <v>0,00</v>
      </c>
      <c r="N22" s="279">
        <f t="shared" si="2"/>
        <v>0</v>
      </c>
      <c r="O22" s="168"/>
      <c r="P22" s="58"/>
      <c r="Q22" s="58"/>
    </row>
    <row r="23" spans="1:17" s="88" customFormat="1" ht="14" x14ac:dyDescent="0.3">
      <c r="A23" s="167"/>
      <c r="B23" s="282">
        <f t="shared" si="0"/>
        <v>11</v>
      </c>
      <c r="C23" s="99"/>
      <c r="D23" s="99"/>
      <c r="E23" s="100"/>
      <c r="F23" s="101"/>
      <c r="G23" s="102"/>
      <c r="H23" s="102"/>
      <c r="I23" s="103"/>
      <c r="J23" s="104"/>
      <c r="K23" s="105"/>
      <c r="L23" s="279" t="str">
        <f>IF(ISBLANK($K23),"0,00",IF(K23="Pauschalwerte ohne Urlaubsabgeltung",IF($H23="Stunden",VLOOKUP($J23,'Grundlagen VKO alt'!$A$12:$B$17,2),IF($H23="Monat",VLOOKUP($J23,'Grundlagen VKO alt'!$A$20:$B$25,2),IF($H23="Jahr",VLOOKUP($J23,'Grundlagen VKO alt'!$A$28:$B$33,2)))),IF($H23="Stunden",VLOOKUP($J23,'Grundlagen VKO alt'!$A$38:$B$43,2),IF($H23="Monat",VLOOKUP($J23,'Grundlagen VKO alt'!$A$46:$B$51,2),"Auswahl nicht möglich"))))</f>
        <v>0,00</v>
      </c>
      <c r="M23" s="279" t="str">
        <f t="shared" si="1"/>
        <v>0,00</v>
      </c>
      <c r="N23" s="279">
        <f t="shared" si="2"/>
        <v>0</v>
      </c>
      <c r="O23" s="168"/>
      <c r="P23" s="58"/>
      <c r="Q23" s="58"/>
    </row>
    <row r="24" spans="1:17" s="88" customFormat="1" ht="14" x14ac:dyDescent="0.3">
      <c r="A24" s="167"/>
      <c r="B24" s="282">
        <f t="shared" si="0"/>
        <v>12</v>
      </c>
      <c r="C24" s="99"/>
      <c r="D24" s="99"/>
      <c r="E24" s="100"/>
      <c r="F24" s="101"/>
      <c r="G24" s="102"/>
      <c r="H24" s="102"/>
      <c r="I24" s="103"/>
      <c r="J24" s="104"/>
      <c r="K24" s="105"/>
      <c r="L24" s="279" t="str">
        <f>IF(ISBLANK($K24),"0,00",IF(K24="Pauschalwerte ohne Urlaubsabgeltung",IF($H24="Stunden",VLOOKUP($J24,'Grundlagen VKO alt'!$A$12:$B$17,2),IF($H24="Monat",VLOOKUP($J24,'Grundlagen VKO alt'!$A$20:$B$25,2),IF($H24="Jahr",VLOOKUP($J24,'Grundlagen VKO alt'!$A$28:$B$33,2)))),IF($H24="Stunden",VLOOKUP($J24,'Grundlagen VKO alt'!$A$38:$B$43,2),IF($H24="Monat",VLOOKUP($J24,'Grundlagen VKO alt'!$A$46:$B$51,2),"Auswahl nicht möglich"))))</f>
        <v>0,00</v>
      </c>
      <c r="M24" s="279" t="str">
        <f t="shared" si="1"/>
        <v>0,00</v>
      </c>
      <c r="N24" s="279">
        <f t="shared" si="2"/>
        <v>0</v>
      </c>
      <c r="O24" s="168"/>
      <c r="P24" s="58"/>
      <c r="Q24" s="58"/>
    </row>
    <row r="25" spans="1:17" s="88" customFormat="1" ht="14" x14ac:dyDescent="0.3">
      <c r="A25" s="167"/>
      <c r="B25" s="282">
        <f t="shared" si="0"/>
        <v>13</v>
      </c>
      <c r="C25" s="99"/>
      <c r="D25" s="99"/>
      <c r="E25" s="100"/>
      <c r="F25" s="101"/>
      <c r="G25" s="102"/>
      <c r="H25" s="102"/>
      <c r="I25" s="103"/>
      <c r="J25" s="104"/>
      <c r="K25" s="105"/>
      <c r="L25" s="279" t="str">
        <f>IF(ISBLANK($K25),"0,00",IF(K25="Pauschalwerte ohne Urlaubsabgeltung",IF($H25="Stunden",VLOOKUP($J25,'Grundlagen VKO alt'!$A$12:$B$17,2),IF($H25="Monat",VLOOKUP($J25,'Grundlagen VKO alt'!$A$20:$B$25,2),IF($H25="Jahr",VLOOKUP($J25,'Grundlagen VKO alt'!$A$28:$B$33,2)))),IF($H25="Stunden",VLOOKUP($J25,'Grundlagen VKO alt'!$A$38:$B$43,2),IF($H25="Monat",VLOOKUP($J25,'Grundlagen VKO alt'!$A$46:$B$51,2),"Auswahl nicht möglich"))))</f>
        <v>0,00</v>
      </c>
      <c r="M25" s="279" t="str">
        <f t="shared" si="1"/>
        <v>0,00</v>
      </c>
      <c r="N25" s="279">
        <f t="shared" si="2"/>
        <v>0</v>
      </c>
      <c r="O25" s="168"/>
      <c r="P25" s="58"/>
      <c r="Q25" s="58"/>
    </row>
    <row r="26" spans="1:17" s="88" customFormat="1" ht="14" x14ac:dyDescent="0.3">
      <c r="A26" s="167"/>
      <c r="B26" s="282">
        <f t="shared" si="0"/>
        <v>14</v>
      </c>
      <c r="C26" s="99"/>
      <c r="D26" s="99"/>
      <c r="E26" s="100"/>
      <c r="F26" s="101"/>
      <c r="G26" s="102"/>
      <c r="H26" s="102"/>
      <c r="I26" s="103"/>
      <c r="J26" s="104"/>
      <c r="K26" s="105"/>
      <c r="L26" s="279" t="str">
        <f>IF(ISBLANK($K26),"0,00",IF(K26="Pauschalwerte ohne Urlaubsabgeltung",IF($H26="Stunden",VLOOKUP($J26,'Grundlagen VKO alt'!$A$12:$B$17,2),IF($H26="Monat",VLOOKUP($J26,'Grundlagen VKO alt'!$A$20:$B$25,2),IF($H26="Jahr",VLOOKUP($J26,'Grundlagen VKO alt'!$A$28:$B$33,2)))),IF($H26="Stunden",VLOOKUP($J26,'Grundlagen VKO alt'!$A$38:$B$43,2),IF($H26="Monat",VLOOKUP($J26,'Grundlagen VKO alt'!$A$46:$B$51,2),"Auswahl nicht möglich"))))</f>
        <v>0,00</v>
      </c>
      <c r="M26" s="279" t="str">
        <f t="shared" si="1"/>
        <v>0,00</v>
      </c>
      <c r="N26" s="279">
        <f t="shared" si="2"/>
        <v>0</v>
      </c>
      <c r="O26" s="168"/>
      <c r="P26" s="58"/>
      <c r="Q26" s="58"/>
    </row>
    <row r="27" spans="1:17" s="88" customFormat="1" ht="14" x14ac:dyDescent="0.3">
      <c r="A27" s="167"/>
      <c r="B27" s="282">
        <f t="shared" si="0"/>
        <v>15</v>
      </c>
      <c r="C27" s="99"/>
      <c r="D27" s="99"/>
      <c r="E27" s="100"/>
      <c r="F27" s="101"/>
      <c r="G27" s="102"/>
      <c r="H27" s="102"/>
      <c r="I27" s="103"/>
      <c r="J27" s="104"/>
      <c r="K27" s="105"/>
      <c r="L27" s="278" t="str">
        <f>IF(ISBLANK($K27),"0,00",IF(K27="Pauschalwerte ohne Urlaubsabgeltung",IF($H27="Stunden",VLOOKUP($J27,'Grundlagen VKO alt'!$A$12:$B$17,2),IF($H27="Monat",VLOOKUP($J27,'Grundlagen VKO alt'!$A$20:$B$25,2),IF($H27="Jahr",VLOOKUP($J27,'Grundlagen VKO alt'!$A$28:$B$33,2)))),IF($H27="Stunden",VLOOKUP($J27,'Grundlagen VKO alt'!$A$38:$B$43,2),IF($H27="Monat",VLOOKUP($J27,'Grundlagen VKO alt'!$A$46:$B$51,2),"Auswahl nicht möglich"))))</f>
        <v>0,00</v>
      </c>
      <c r="M27" s="278" t="str">
        <f t="shared" si="1"/>
        <v>0,00</v>
      </c>
      <c r="N27" s="279">
        <f t="shared" si="2"/>
        <v>0</v>
      </c>
      <c r="O27" s="168"/>
      <c r="P27" s="58"/>
      <c r="Q27" s="58"/>
    </row>
    <row r="28" spans="1:17" s="88" customFormat="1" ht="14" x14ac:dyDescent="0.3">
      <c r="A28" s="167"/>
      <c r="B28" s="282">
        <f t="shared" si="0"/>
        <v>16</v>
      </c>
      <c r="C28" s="99"/>
      <c r="D28" s="99"/>
      <c r="E28" s="100"/>
      <c r="F28" s="101"/>
      <c r="G28" s="102"/>
      <c r="H28" s="102"/>
      <c r="I28" s="103"/>
      <c r="J28" s="104"/>
      <c r="K28" s="105"/>
      <c r="L28" s="278" t="str">
        <f>IF(ISBLANK($K28),"0,00",IF(K28="Pauschalwerte ohne Urlaubsabgeltung",IF($H28="Stunden",VLOOKUP($J28,'Grundlagen VKO alt'!$A$12:$B$17,2),IF($H28="Monat",VLOOKUP($J28,'Grundlagen VKO alt'!$A$20:$B$25,2),IF($H28="Jahr",VLOOKUP($J28,'Grundlagen VKO alt'!$A$28:$B$33,2)))),IF($H28="Stunden",VLOOKUP($J28,'Grundlagen VKO alt'!$A$38:$B$43,2),IF($H28="Monat",VLOOKUP($J28,'Grundlagen VKO alt'!$A$46:$B$51,2),"Auswahl nicht möglich"))))</f>
        <v>0,00</v>
      </c>
      <c r="M28" s="278" t="str">
        <f t="shared" si="1"/>
        <v>0,00</v>
      </c>
      <c r="N28" s="279">
        <f t="shared" si="2"/>
        <v>0</v>
      </c>
      <c r="O28" s="168"/>
      <c r="P28" s="58"/>
      <c r="Q28" s="58"/>
    </row>
    <row r="29" spans="1:17" s="88" customFormat="1" ht="14" x14ac:dyDescent="0.3">
      <c r="A29" s="167"/>
      <c r="B29" s="282">
        <f t="shared" si="0"/>
        <v>17</v>
      </c>
      <c r="C29" s="99"/>
      <c r="D29" s="99"/>
      <c r="E29" s="100"/>
      <c r="F29" s="101"/>
      <c r="G29" s="102"/>
      <c r="H29" s="102"/>
      <c r="I29" s="103"/>
      <c r="J29" s="104"/>
      <c r="K29" s="105"/>
      <c r="L29" s="278" t="str">
        <f>IF(ISBLANK($K29),"0,00",IF(K29="Pauschalwerte ohne Urlaubsabgeltung",IF($H29="Stunden",VLOOKUP($J29,'Grundlagen VKO alt'!$A$12:$B$17,2),IF($H29="Monat",VLOOKUP($J29,'Grundlagen VKO alt'!$A$20:$B$25,2),IF($H29="Jahr",VLOOKUP($J29,'Grundlagen VKO alt'!$A$28:$B$33,2)))),IF($H29="Stunden",VLOOKUP($J29,'Grundlagen VKO alt'!$A$38:$B$43,2),IF($H29="Monat",VLOOKUP($J29,'Grundlagen VKO alt'!$A$46:$B$51,2),"Auswahl nicht möglich"))))</f>
        <v>0,00</v>
      </c>
      <c r="M29" s="278" t="str">
        <f t="shared" si="1"/>
        <v>0,00</v>
      </c>
      <c r="N29" s="279">
        <f t="shared" si="2"/>
        <v>0</v>
      </c>
      <c r="O29" s="168"/>
      <c r="P29" s="58"/>
      <c r="Q29" s="58"/>
    </row>
    <row r="30" spans="1:17" x14ac:dyDescent="0.35">
      <c r="B30" s="88"/>
      <c r="L30" s="136" t="s">
        <v>71</v>
      </c>
      <c r="M30" s="113">
        <f>SUM(M12:M29)</f>
        <v>0</v>
      </c>
      <c r="N30" s="136">
        <f>SUM(N12:N29)</f>
        <v>0</v>
      </c>
      <c r="O30" s="88"/>
    </row>
  </sheetData>
  <sheetProtection algorithmName="SHA-512" hashValue="edAVN+1/PweuonWgQHjXNPMLzRRagnMqzXvz6y2YmdNbfdyBXzZrVk9WppKVLbAsPU61h5HcFwhLybtCfWgE5Q==" saltValue="dmUDFeZKhqlPX+5W7j23eQ==" spinCount="100000" sheet="1" objects="1" scenarios="1"/>
  <mergeCells count="7">
    <mergeCell ref="B8:E8"/>
    <mergeCell ref="F8:L8"/>
    <mergeCell ref="B3:O3"/>
    <mergeCell ref="B6:E6"/>
    <mergeCell ref="F6:L6"/>
    <mergeCell ref="B7:E7"/>
    <mergeCell ref="F7:L7"/>
  </mergeCells>
  <conditionalFormatting sqref="K12:K29">
    <cfRule type="containsText" dxfId="1"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0000000}">
          <x14:formula1>
            <xm:f>'Grundlagen VKO alt'!$J$11:$J$13</xm:f>
          </x14:formula1>
          <xm:sqref>H12:H29</xm:sqref>
        </x14:dataValidation>
        <x14:dataValidation type="list" allowBlank="1" showInputMessage="1" showErrorMessage="1" xr:uid="{00000000-0002-0000-0300-000001000000}">
          <x14:formula1>
            <xm:f>'Grundlagen VKO alt'!$A$12:$A$17</xm:f>
          </x14:formula1>
          <xm:sqref>J12:J29</xm:sqref>
        </x14:dataValidation>
        <x14:dataValidation type="list" allowBlank="1" showInputMessage="1" showErrorMessage="1" xr:uid="{00000000-0002-0000-0300-000002000000}">
          <x14:formula1>
            <xm:f>'Grundlagen VKO alt'!$A$4:$A$5</xm:f>
          </x14:formula1>
          <xm:sqref>K12:K29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3:O434"/>
  <sheetViews>
    <sheetView showGridLines="0" workbookViewId="0">
      <selection activeCell="A13" sqref="A13"/>
    </sheetView>
  </sheetViews>
  <sheetFormatPr baseColWidth="10" defaultColWidth="11.453125" defaultRowHeight="14" x14ac:dyDescent="0.3"/>
  <cols>
    <col min="1" max="1" width="7.453125" style="85" customWidth="1"/>
    <col min="2" max="2" width="7.1796875" style="85" customWidth="1"/>
    <col min="3" max="3" width="19.7265625" style="85" customWidth="1"/>
    <col min="4" max="4" width="23.7265625" style="85" customWidth="1"/>
    <col min="5" max="5" width="27.1796875" style="85" customWidth="1"/>
    <col min="6" max="6" width="20.81640625" style="85" customWidth="1"/>
    <col min="7" max="7" width="14.453125" style="85" customWidth="1"/>
    <col min="8" max="8" width="17.453125" style="85" customWidth="1"/>
    <col min="9" max="9" width="13.26953125" style="85" customWidth="1"/>
    <col min="10" max="11" width="23.1796875" style="85" customWidth="1"/>
    <col min="12" max="12" width="49" style="68" customWidth="1"/>
    <col min="13" max="15" width="11.453125" style="68"/>
    <col min="16" max="16384" width="11.453125" style="85"/>
  </cols>
  <sheetData>
    <row r="3" spans="1:15" s="58" customFormat="1" x14ac:dyDescent="0.3">
      <c r="B3" s="353" t="str">
        <f>"zahlenmäßiger Nachweis - Anlage zum Auszahlungsantrag" &amp; " " &amp; 'Gesamtübersicht je AZ'!$C$3</f>
        <v xml:space="preserve">zahlenmäßiger Nachweis - Anlage zum Auszahlungsantrag </v>
      </c>
      <c r="C3" s="353"/>
      <c r="D3" s="353"/>
      <c r="E3" s="353"/>
      <c r="F3" s="353"/>
      <c r="G3" s="353"/>
      <c r="H3" s="353"/>
      <c r="I3" s="353"/>
      <c r="J3" s="353"/>
      <c r="K3" s="353"/>
      <c r="L3" s="353"/>
      <c r="M3" s="60"/>
      <c r="N3" s="60"/>
      <c r="O3" s="60"/>
    </row>
    <row r="4" spans="1:15" s="60" customFormat="1" x14ac:dyDescent="0.3">
      <c r="B4" s="59"/>
      <c r="C4" s="59"/>
      <c r="D4" s="59"/>
      <c r="E4" s="59"/>
      <c r="F4" s="59"/>
      <c r="G4" s="59"/>
      <c r="H4" s="59"/>
      <c r="I4" s="59"/>
      <c r="J4" s="59"/>
      <c r="K4" s="59"/>
      <c r="L4" s="59"/>
    </row>
    <row r="5" spans="1:15" s="58" customFormat="1" ht="36" customHeight="1" x14ac:dyDescent="0.3">
      <c r="B5" s="61"/>
      <c r="C5" s="62"/>
      <c r="D5" s="62"/>
      <c r="E5" s="62"/>
      <c r="F5" s="63"/>
      <c r="G5" s="63"/>
      <c r="H5" s="64"/>
      <c r="J5" s="356" t="s">
        <v>27</v>
      </c>
      <c r="K5" s="356"/>
      <c r="M5" s="60"/>
      <c r="N5" s="60"/>
      <c r="O5" s="60"/>
    </row>
    <row r="6" spans="1:15" s="58" customFormat="1" ht="15" customHeight="1" x14ac:dyDescent="0.3">
      <c r="B6" s="352" t="s">
        <v>8</v>
      </c>
      <c r="C6" s="352"/>
      <c r="D6" s="352"/>
      <c r="E6" s="349">
        <f>'Gesamtübersicht je AZ'!$B$7</f>
        <v>0</v>
      </c>
      <c r="F6" s="350"/>
      <c r="G6" s="350"/>
      <c r="H6" s="351"/>
      <c r="I6" s="68"/>
      <c r="M6" s="60"/>
      <c r="N6" s="60"/>
      <c r="O6" s="60"/>
    </row>
    <row r="7" spans="1:15" s="58" customFormat="1" ht="15" customHeight="1" x14ac:dyDescent="0.3">
      <c r="B7" s="352" t="s">
        <v>9</v>
      </c>
      <c r="C7" s="352"/>
      <c r="D7" s="352"/>
      <c r="E7" s="349">
        <f>'Gesamtübersicht je AZ'!$B$8</f>
        <v>0</v>
      </c>
      <c r="F7" s="350"/>
      <c r="G7" s="350"/>
      <c r="H7" s="351"/>
      <c r="I7" s="68"/>
      <c r="J7" s="68"/>
      <c r="K7" s="68"/>
      <c r="L7" s="68"/>
      <c r="O7" s="60"/>
    </row>
    <row r="8" spans="1:15" s="58" customFormat="1" ht="33.75" customHeight="1" x14ac:dyDescent="0.3">
      <c r="B8" s="347" t="s">
        <v>10</v>
      </c>
      <c r="C8" s="347"/>
      <c r="D8" s="347"/>
      <c r="E8" s="359">
        <f>'Gesamtübersicht je AZ'!$B$9</f>
        <v>0</v>
      </c>
      <c r="F8" s="360"/>
      <c r="G8" s="360"/>
      <c r="H8" s="361"/>
      <c r="I8" s="68"/>
      <c r="M8" s="60"/>
      <c r="N8" s="60"/>
      <c r="O8" s="60"/>
    </row>
    <row r="9" spans="1:15" s="58" customFormat="1" ht="15.5" x14ac:dyDescent="0.35">
      <c r="B9" s="61"/>
      <c r="C9" s="62"/>
      <c r="D9" s="62"/>
      <c r="E9" s="62"/>
      <c r="F9" s="63"/>
      <c r="G9" s="63"/>
      <c r="H9" s="64"/>
      <c r="I9" s="67"/>
      <c r="J9" s="68"/>
      <c r="K9" s="68"/>
      <c r="L9" s="68"/>
      <c r="M9" s="60"/>
      <c r="N9" s="60"/>
      <c r="O9" s="60"/>
    </row>
    <row r="10" spans="1:15" s="226" customFormat="1" ht="45.75" customHeight="1" x14ac:dyDescent="0.35">
      <c r="A10" s="354" t="s">
        <v>112</v>
      </c>
      <c r="B10" s="354" t="s">
        <v>28</v>
      </c>
      <c r="C10" s="365" t="s">
        <v>56</v>
      </c>
      <c r="D10" s="365" t="s">
        <v>57</v>
      </c>
      <c r="E10" s="354" t="s">
        <v>196</v>
      </c>
      <c r="F10" s="354" t="s">
        <v>58</v>
      </c>
      <c r="G10" s="354" t="s">
        <v>197</v>
      </c>
      <c r="H10" s="354" t="s">
        <v>297</v>
      </c>
      <c r="I10" s="125" t="s">
        <v>198</v>
      </c>
      <c r="J10" s="354" t="s">
        <v>37</v>
      </c>
      <c r="K10" s="125" t="s">
        <v>199</v>
      </c>
      <c r="L10" s="354" t="s">
        <v>132</v>
      </c>
      <c r="M10" s="69"/>
      <c r="N10" s="69"/>
      <c r="O10" s="69"/>
    </row>
    <row r="11" spans="1:15" ht="45.75" customHeight="1" x14ac:dyDescent="0.3">
      <c r="A11" s="364"/>
      <c r="B11" s="364"/>
      <c r="C11" s="366"/>
      <c r="D11" s="366"/>
      <c r="E11" s="364"/>
      <c r="F11" s="364"/>
      <c r="G11" s="364"/>
      <c r="H11" s="364"/>
      <c r="I11" s="126" t="s">
        <v>38</v>
      </c>
      <c r="J11" s="364"/>
      <c r="K11" s="126" t="s">
        <v>38</v>
      </c>
      <c r="L11" s="355"/>
    </row>
    <row r="12" spans="1:15" ht="14.25" hidden="1" customHeight="1" x14ac:dyDescent="0.3">
      <c r="A12" s="338"/>
      <c r="B12" s="328" t="s">
        <v>39</v>
      </c>
      <c r="C12" s="329" t="s">
        <v>40</v>
      </c>
      <c r="D12" s="329" t="s">
        <v>41</v>
      </c>
      <c r="E12" s="330" t="s">
        <v>42</v>
      </c>
      <c r="F12" s="331" t="s">
        <v>43</v>
      </c>
      <c r="G12" s="332" t="s">
        <v>44</v>
      </c>
      <c r="H12" s="333" t="s">
        <v>46</v>
      </c>
      <c r="I12" s="334" t="s">
        <v>47</v>
      </c>
      <c r="J12" s="335" t="s">
        <v>48</v>
      </c>
      <c r="K12" s="336" t="s">
        <v>49</v>
      </c>
      <c r="L12" s="337" t="s">
        <v>50</v>
      </c>
    </row>
    <row r="13" spans="1:15" x14ac:dyDescent="0.3">
      <c r="A13" s="268"/>
      <c r="B13" s="284">
        <f t="shared" ref="B13:B401" si="0">ROW()-12</f>
        <v>1</v>
      </c>
      <c r="C13" s="227"/>
      <c r="D13" s="227"/>
      <c r="E13" s="228"/>
      <c r="F13" s="229"/>
      <c r="G13" s="230"/>
      <c r="H13" s="231"/>
      <c r="I13" s="232"/>
      <c r="J13" s="233"/>
      <c r="K13" s="273">
        <f t="shared" ref="K13:K402" si="1">I13</f>
        <v>0</v>
      </c>
      <c r="L13" s="234"/>
    </row>
    <row r="14" spans="1:15" x14ac:dyDescent="0.3">
      <c r="A14" s="268"/>
      <c r="B14" s="318">
        <f t="shared" ref="B14:B45" si="2">ROW()-12</f>
        <v>2</v>
      </c>
      <c r="C14" s="319"/>
      <c r="D14" s="319"/>
      <c r="E14" s="320"/>
      <c r="F14" s="321"/>
      <c r="G14" s="322"/>
      <c r="H14" s="323"/>
      <c r="I14" s="324"/>
      <c r="J14" s="325"/>
      <c r="K14" s="326">
        <f t="shared" ref="K14:K45" si="3">I14</f>
        <v>0</v>
      </c>
      <c r="L14" s="327"/>
    </row>
    <row r="15" spans="1:15" x14ac:dyDescent="0.3">
      <c r="A15" s="268"/>
      <c r="B15" s="318">
        <f t="shared" si="2"/>
        <v>3</v>
      </c>
      <c r="C15" s="319"/>
      <c r="D15" s="319"/>
      <c r="E15" s="320"/>
      <c r="F15" s="321"/>
      <c r="G15" s="322"/>
      <c r="H15" s="323"/>
      <c r="I15" s="324"/>
      <c r="J15" s="325"/>
      <c r="K15" s="326">
        <f t="shared" si="3"/>
        <v>0</v>
      </c>
      <c r="L15" s="327"/>
    </row>
    <row r="16" spans="1:15" x14ac:dyDescent="0.3">
      <c r="A16" s="268"/>
      <c r="B16" s="318">
        <f t="shared" si="2"/>
        <v>4</v>
      </c>
      <c r="C16" s="319"/>
      <c r="D16" s="319"/>
      <c r="E16" s="320"/>
      <c r="F16" s="321"/>
      <c r="G16" s="322"/>
      <c r="H16" s="323"/>
      <c r="I16" s="324"/>
      <c r="J16" s="325"/>
      <c r="K16" s="326">
        <f t="shared" si="3"/>
        <v>0</v>
      </c>
      <c r="L16" s="327"/>
    </row>
    <row r="17" spans="1:12" x14ac:dyDescent="0.3">
      <c r="A17" s="268"/>
      <c r="B17" s="318">
        <f t="shared" si="2"/>
        <v>5</v>
      </c>
      <c r="C17" s="319"/>
      <c r="D17" s="319"/>
      <c r="E17" s="320"/>
      <c r="F17" s="321"/>
      <c r="G17" s="322"/>
      <c r="H17" s="323"/>
      <c r="I17" s="324"/>
      <c r="J17" s="325"/>
      <c r="K17" s="326">
        <f t="shared" si="3"/>
        <v>0</v>
      </c>
      <c r="L17" s="327"/>
    </row>
    <row r="18" spans="1:12" x14ac:dyDescent="0.3">
      <c r="A18" s="268"/>
      <c r="B18" s="318">
        <f t="shared" si="2"/>
        <v>6</v>
      </c>
      <c r="C18" s="319"/>
      <c r="D18" s="319"/>
      <c r="E18" s="320"/>
      <c r="F18" s="321"/>
      <c r="G18" s="322"/>
      <c r="H18" s="323"/>
      <c r="I18" s="324"/>
      <c r="J18" s="325"/>
      <c r="K18" s="326">
        <f t="shared" si="3"/>
        <v>0</v>
      </c>
      <c r="L18" s="327"/>
    </row>
    <row r="19" spans="1:12" x14ac:dyDescent="0.3">
      <c r="A19" s="268"/>
      <c r="B19" s="318">
        <f t="shared" si="2"/>
        <v>7</v>
      </c>
      <c r="C19" s="319"/>
      <c r="D19" s="319"/>
      <c r="E19" s="320"/>
      <c r="F19" s="321"/>
      <c r="G19" s="322"/>
      <c r="H19" s="323"/>
      <c r="I19" s="324"/>
      <c r="J19" s="325"/>
      <c r="K19" s="326">
        <f t="shared" si="3"/>
        <v>0</v>
      </c>
      <c r="L19" s="327"/>
    </row>
    <row r="20" spans="1:12" x14ac:dyDescent="0.3">
      <c r="A20" s="268"/>
      <c r="B20" s="318">
        <f t="shared" si="2"/>
        <v>8</v>
      </c>
      <c r="C20" s="319"/>
      <c r="D20" s="319"/>
      <c r="E20" s="320"/>
      <c r="F20" s="321"/>
      <c r="G20" s="322"/>
      <c r="H20" s="323"/>
      <c r="I20" s="324"/>
      <c r="J20" s="325"/>
      <c r="K20" s="326">
        <f t="shared" si="3"/>
        <v>0</v>
      </c>
      <c r="L20" s="327"/>
    </row>
    <row r="21" spans="1:12" x14ac:dyDescent="0.3">
      <c r="A21" s="268"/>
      <c r="B21" s="318">
        <f t="shared" si="2"/>
        <v>9</v>
      </c>
      <c r="C21" s="319"/>
      <c r="D21" s="319"/>
      <c r="E21" s="320"/>
      <c r="F21" s="321"/>
      <c r="G21" s="322"/>
      <c r="H21" s="323"/>
      <c r="I21" s="324"/>
      <c r="J21" s="325"/>
      <c r="K21" s="326">
        <f t="shared" si="3"/>
        <v>0</v>
      </c>
      <c r="L21" s="327"/>
    </row>
    <row r="22" spans="1:12" x14ac:dyDescent="0.3">
      <c r="A22" s="268"/>
      <c r="B22" s="318">
        <f t="shared" si="2"/>
        <v>10</v>
      </c>
      <c r="C22" s="319"/>
      <c r="D22" s="319"/>
      <c r="E22" s="320"/>
      <c r="F22" s="321"/>
      <c r="G22" s="322"/>
      <c r="H22" s="323"/>
      <c r="I22" s="324"/>
      <c r="J22" s="325"/>
      <c r="K22" s="326">
        <f t="shared" si="3"/>
        <v>0</v>
      </c>
      <c r="L22" s="327"/>
    </row>
    <row r="23" spans="1:12" x14ac:dyDescent="0.3">
      <c r="A23" s="268"/>
      <c r="B23" s="318">
        <f t="shared" si="2"/>
        <v>11</v>
      </c>
      <c r="C23" s="319"/>
      <c r="D23" s="319"/>
      <c r="E23" s="320"/>
      <c r="F23" s="321"/>
      <c r="G23" s="322"/>
      <c r="H23" s="323"/>
      <c r="I23" s="324"/>
      <c r="J23" s="325"/>
      <c r="K23" s="326">
        <f t="shared" si="3"/>
        <v>0</v>
      </c>
      <c r="L23" s="327"/>
    </row>
    <row r="24" spans="1:12" x14ac:dyDescent="0.3">
      <c r="A24" s="268"/>
      <c r="B24" s="318">
        <f t="shared" si="2"/>
        <v>12</v>
      </c>
      <c r="C24" s="319"/>
      <c r="D24" s="319"/>
      <c r="E24" s="320"/>
      <c r="F24" s="321"/>
      <c r="G24" s="322"/>
      <c r="H24" s="323"/>
      <c r="I24" s="324"/>
      <c r="J24" s="325"/>
      <c r="K24" s="326">
        <f t="shared" si="3"/>
        <v>0</v>
      </c>
      <c r="L24" s="327"/>
    </row>
    <row r="25" spans="1:12" x14ac:dyDescent="0.3">
      <c r="A25" s="268"/>
      <c r="B25" s="318">
        <f t="shared" si="2"/>
        <v>13</v>
      </c>
      <c r="C25" s="319"/>
      <c r="D25" s="319"/>
      <c r="E25" s="320"/>
      <c r="F25" s="321"/>
      <c r="G25" s="322"/>
      <c r="H25" s="323"/>
      <c r="I25" s="324"/>
      <c r="J25" s="325"/>
      <c r="K25" s="326">
        <f t="shared" si="3"/>
        <v>0</v>
      </c>
      <c r="L25" s="327"/>
    </row>
    <row r="26" spans="1:12" x14ac:dyDescent="0.3">
      <c r="A26" s="268"/>
      <c r="B26" s="318">
        <f t="shared" si="2"/>
        <v>14</v>
      </c>
      <c r="C26" s="319"/>
      <c r="D26" s="319"/>
      <c r="E26" s="320"/>
      <c r="F26" s="321"/>
      <c r="G26" s="322"/>
      <c r="H26" s="323"/>
      <c r="I26" s="324"/>
      <c r="J26" s="325"/>
      <c r="K26" s="326">
        <f t="shared" si="3"/>
        <v>0</v>
      </c>
      <c r="L26" s="327"/>
    </row>
    <row r="27" spans="1:12" x14ac:dyDescent="0.3">
      <c r="A27" s="268"/>
      <c r="B27" s="318">
        <f t="shared" si="2"/>
        <v>15</v>
      </c>
      <c r="C27" s="319"/>
      <c r="D27" s="319"/>
      <c r="E27" s="320"/>
      <c r="F27" s="321"/>
      <c r="G27" s="322"/>
      <c r="H27" s="323"/>
      <c r="I27" s="324"/>
      <c r="J27" s="325"/>
      <c r="K27" s="326">
        <f t="shared" si="3"/>
        <v>0</v>
      </c>
      <c r="L27" s="327"/>
    </row>
    <row r="28" spans="1:12" x14ac:dyDescent="0.3">
      <c r="A28" s="268"/>
      <c r="B28" s="318">
        <f t="shared" si="2"/>
        <v>16</v>
      </c>
      <c r="C28" s="319"/>
      <c r="D28" s="319"/>
      <c r="E28" s="320"/>
      <c r="F28" s="321"/>
      <c r="G28" s="322"/>
      <c r="H28" s="323"/>
      <c r="I28" s="324"/>
      <c r="J28" s="325"/>
      <c r="K28" s="326">
        <f t="shared" si="3"/>
        <v>0</v>
      </c>
      <c r="L28" s="327"/>
    </row>
    <row r="29" spans="1:12" x14ac:dyDescent="0.3">
      <c r="A29" s="268"/>
      <c r="B29" s="318">
        <f t="shared" si="2"/>
        <v>17</v>
      </c>
      <c r="C29" s="319"/>
      <c r="D29" s="319"/>
      <c r="E29" s="320"/>
      <c r="F29" s="321"/>
      <c r="G29" s="322"/>
      <c r="H29" s="323"/>
      <c r="I29" s="324"/>
      <c r="J29" s="325"/>
      <c r="K29" s="326">
        <f t="shared" si="3"/>
        <v>0</v>
      </c>
      <c r="L29" s="327"/>
    </row>
    <row r="30" spans="1:12" x14ac:dyDescent="0.3">
      <c r="A30" s="268"/>
      <c r="B30" s="318">
        <f t="shared" si="2"/>
        <v>18</v>
      </c>
      <c r="C30" s="319"/>
      <c r="D30" s="319"/>
      <c r="E30" s="320"/>
      <c r="F30" s="321"/>
      <c r="G30" s="322"/>
      <c r="H30" s="323"/>
      <c r="I30" s="324"/>
      <c r="J30" s="325"/>
      <c r="K30" s="326">
        <f t="shared" si="3"/>
        <v>0</v>
      </c>
      <c r="L30" s="327"/>
    </row>
    <row r="31" spans="1:12" x14ac:dyDescent="0.3">
      <c r="A31" s="268"/>
      <c r="B31" s="318">
        <f t="shared" si="2"/>
        <v>19</v>
      </c>
      <c r="C31" s="319"/>
      <c r="D31" s="319"/>
      <c r="E31" s="320"/>
      <c r="F31" s="321"/>
      <c r="G31" s="322"/>
      <c r="H31" s="323"/>
      <c r="I31" s="324"/>
      <c r="J31" s="325"/>
      <c r="K31" s="326">
        <f t="shared" si="3"/>
        <v>0</v>
      </c>
      <c r="L31" s="327"/>
    </row>
    <row r="32" spans="1:12" x14ac:dyDescent="0.3">
      <c r="A32" s="268"/>
      <c r="B32" s="318">
        <f t="shared" si="2"/>
        <v>20</v>
      </c>
      <c r="C32" s="319"/>
      <c r="D32" s="319"/>
      <c r="E32" s="320"/>
      <c r="F32" s="321"/>
      <c r="G32" s="322"/>
      <c r="H32" s="323"/>
      <c r="I32" s="324"/>
      <c r="J32" s="325"/>
      <c r="K32" s="326">
        <f t="shared" si="3"/>
        <v>0</v>
      </c>
      <c r="L32" s="327"/>
    </row>
    <row r="33" spans="1:12" x14ac:dyDescent="0.3">
      <c r="A33" s="268"/>
      <c r="B33" s="318">
        <f t="shared" si="2"/>
        <v>21</v>
      </c>
      <c r="C33" s="319"/>
      <c r="D33" s="319"/>
      <c r="E33" s="320"/>
      <c r="F33" s="321"/>
      <c r="G33" s="322"/>
      <c r="H33" s="323"/>
      <c r="I33" s="324"/>
      <c r="J33" s="325"/>
      <c r="K33" s="326">
        <f t="shared" si="3"/>
        <v>0</v>
      </c>
      <c r="L33" s="327"/>
    </row>
    <row r="34" spans="1:12" x14ac:dyDescent="0.3">
      <c r="A34" s="268"/>
      <c r="B34" s="318">
        <f t="shared" si="2"/>
        <v>22</v>
      </c>
      <c r="C34" s="319"/>
      <c r="D34" s="319"/>
      <c r="E34" s="320"/>
      <c r="F34" s="321"/>
      <c r="G34" s="322"/>
      <c r="H34" s="323"/>
      <c r="I34" s="324"/>
      <c r="J34" s="325"/>
      <c r="K34" s="326">
        <f t="shared" si="3"/>
        <v>0</v>
      </c>
      <c r="L34" s="327"/>
    </row>
    <row r="35" spans="1:12" x14ac:dyDescent="0.3">
      <c r="A35" s="268"/>
      <c r="B35" s="318">
        <f t="shared" si="2"/>
        <v>23</v>
      </c>
      <c r="C35" s="319"/>
      <c r="D35" s="319"/>
      <c r="E35" s="320"/>
      <c r="F35" s="321"/>
      <c r="G35" s="322"/>
      <c r="H35" s="323"/>
      <c r="I35" s="324"/>
      <c r="J35" s="325"/>
      <c r="K35" s="326">
        <f t="shared" si="3"/>
        <v>0</v>
      </c>
      <c r="L35" s="327"/>
    </row>
    <row r="36" spans="1:12" x14ac:dyDescent="0.3">
      <c r="A36" s="268"/>
      <c r="B36" s="318">
        <f t="shared" si="2"/>
        <v>24</v>
      </c>
      <c r="C36" s="319"/>
      <c r="D36" s="319"/>
      <c r="E36" s="320"/>
      <c r="F36" s="321"/>
      <c r="G36" s="322"/>
      <c r="H36" s="323"/>
      <c r="I36" s="324"/>
      <c r="J36" s="325"/>
      <c r="K36" s="326">
        <f t="shared" si="3"/>
        <v>0</v>
      </c>
      <c r="L36" s="327"/>
    </row>
    <row r="37" spans="1:12" x14ac:dyDescent="0.3">
      <c r="A37" s="268"/>
      <c r="B37" s="318">
        <f t="shared" si="2"/>
        <v>25</v>
      </c>
      <c r="C37" s="319"/>
      <c r="D37" s="319"/>
      <c r="E37" s="320"/>
      <c r="F37" s="321"/>
      <c r="G37" s="322"/>
      <c r="H37" s="323"/>
      <c r="I37" s="324"/>
      <c r="J37" s="325"/>
      <c r="K37" s="326">
        <f t="shared" si="3"/>
        <v>0</v>
      </c>
      <c r="L37" s="327"/>
    </row>
    <row r="38" spans="1:12" x14ac:dyDescent="0.3">
      <c r="A38" s="268"/>
      <c r="B38" s="318">
        <f t="shared" si="2"/>
        <v>26</v>
      </c>
      <c r="C38" s="319"/>
      <c r="D38" s="319"/>
      <c r="E38" s="320"/>
      <c r="F38" s="321"/>
      <c r="G38" s="322"/>
      <c r="H38" s="323"/>
      <c r="I38" s="324"/>
      <c r="J38" s="325"/>
      <c r="K38" s="326">
        <f t="shared" si="3"/>
        <v>0</v>
      </c>
      <c r="L38" s="327"/>
    </row>
    <row r="39" spans="1:12" x14ac:dyDescent="0.3">
      <c r="A39" s="268"/>
      <c r="B39" s="318">
        <f t="shared" si="2"/>
        <v>27</v>
      </c>
      <c r="C39" s="319"/>
      <c r="D39" s="319"/>
      <c r="E39" s="320"/>
      <c r="F39" s="321"/>
      <c r="G39" s="322"/>
      <c r="H39" s="323"/>
      <c r="I39" s="324"/>
      <c r="J39" s="325"/>
      <c r="K39" s="326">
        <f t="shared" si="3"/>
        <v>0</v>
      </c>
      <c r="L39" s="327"/>
    </row>
    <row r="40" spans="1:12" x14ac:dyDescent="0.3">
      <c r="A40" s="268"/>
      <c r="B40" s="318">
        <f t="shared" si="2"/>
        <v>28</v>
      </c>
      <c r="C40" s="319"/>
      <c r="D40" s="319"/>
      <c r="E40" s="320"/>
      <c r="F40" s="321"/>
      <c r="G40" s="322"/>
      <c r="H40" s="323"/>
      <c r="I40" s="324"/>
      <c r="J40" s="325"/>
      <c r="K40" s="326">
        <f t="shared" si="3"/>
        <v>0</v>
      </c>
      <c r="L40" s="327"/>
    </row>
    <row r="41" spans="1:12" x14ac:dyDescent="0.3">
      <c r="A41" s="268"/>
      <c r="B41" s="318">
        <f t="shared" si="2"/>
        <v>29</v>
      </c>
      <c r="C41" s="319"/>
      <c r="D41" s="319"/>
      <c r="E41" s="320"/>
      <c r="F41" s="321"/>
      <c r="G41" s="322"/>
      <c r="H41" s="323"/>
      <c r="I41" s="324"/>
      <c r="J41" s="325"/>
      <c r="K41" s="326">
        <f t="shared" si="3"/>
        <v>0</v>
      </c>
      <c r="L41" s="327"/>
    </row>
    <row r="42" spans="1:12" x14ac:dyDescent="0.3">
      <c r="A42" s="268"/>
      <c r="B42" s="318">
        <f t="shared" si="2"/>
        <v>30</v>
      </c>
      <c r="C42" s="319"/>
      <c r="D42" s="319"/>
      <c r="E42" s="320"/>
      <c r="F42" s="321"/>
      <c r="G42" s="322"/>
      <c r="H42" s="323"/>
      <c r="I42" s="324"/>
      <c r="J42" s="325"/>
      <c r="K42" s="326">
        <f t="shared" si="3"/>
        <v>0</v>
      </c>
      <c r="L42" s="327"/>
    </row>
    <row r="43" spans="1:12" x14ac:dyDescent="0.3">
      <c r="A43" s="268"/>
      <c r="B43" s="318">
        <f t="shared" si="2"/>
        <v>31</v>
      </c>
      <c r="C43" s="319"/>
      <c r="D43" s="319"/>
      <c r="E43" s="320"/>
      <c r="F43" s="321"/>
      <c r="G43" s="322"/>
      <c r="H43" s="323"/>
      <c r="I43" s="324"/>
      <c r="J43" s="325"/>
      <c r="K43" s="326">
        <f t="shared" si="3"/>
        <v>0</v>
      </c>
      <c r="L43" s="327"/>
    </row>
    <row r="44" spans="1:12" x14ac:dyDescent="0.3">
      <c r="A44" s="268"/>
      <c r="B44" s="318">
        <f t="shared" si="2"/>
        <v>32</v>
      </c>
      <c r="C44" s="319"/>
      <c r="D44" s="319"/>
      <c r="E44" s="320"/>
      <c r="F44" s="321"/>
      <c r="G44" s="322"/>
      <c r="H44" s="323"/>
      <c r="I44" s="324"/>
      <c r="J44" s="325"/>
      <c r="K44" s="326">
        <f t="shared" si="3"/>
        <v>0</v>
      </c>
      <c r="L44" s="327"/>
    </row>
    <row r="45" spans="1:12" x14ac:dyDescent="0.3">
      <c r="A45" s="268"/>
      <c r="B45" s="318">
        <f t="shared" si="2"/>
        <v>33</v>
      </c>
      <c r="C45" s="319"/>
      <c r="D45" s="319"/>
      <c r="E45" s="320"/>
      <c r="F45" s="321"/>
      <c r="G45" s="322"/>
      <c r="H45" s="323"/>
      <c r="I45" s="324"/>
      <c r="J45" s="325"/>
      <c r="K45" s="326">
        <f t="shared" si="3"/>
        <v>0</v>
      </c>
      <c r="L45" s="327"/>
    </row>
    <row r="46" spans="1:12" x14ac:dyDescent="0.3">
      <c r="A46" s="268"/>
      <c r="B46" s="318">
        <f t="shared" ref="B46:B77" si="4">ROW()-12</f>
        <v>34</v>
      </c>
      <c r="C46" s="319"/>
      <c r="D46" s="319"/>
      <c r="E46" s="320"/>
      <c r="F46" s="321"/>
      <c r="G46" s="322"/>
      <c r="H46" s="323"/>
      <c r="I46" s="324"/>
      <c r="J46" s="325"/>
      <c r="K46" s="326">
        <f t="shared" ref="K46:K77" si="5">I46</f>
        <v>0</v>
      </c>
      <c r="L46" s="327"/>
    </row>
    <row r="47" spans="1:12" x14ac:dyDescent="0.3">
      <c r="A47" s="268"/>
      <c r="B47" s="318">
        <f t="shared" si="4"/>
        <v>35</v>
      </c>
      <c r="C47" s="319"/>
      <c r="D47" s="319"/>
      <c r="E47" s="320"/>
      <c r="F47" s="321"/>
      <c r="G47" s="322"/>
      <c r="H47" s="323"/>
      <c r="I47" s="324"/>
      <c r="J47" s="325"/>
      <c r="K47" s="326">
        <f t="shared" si="5"/>
        <v>0</v>
      </c>
      <c r="L47" s="327"/>
    </row>
    <row r="48" spans="1:12" x14ac:dyDescent="0.3">
      <c r="A48" s="268"/>
      <c r="B48" s="318">
        <f t="shared" si="4"/>
        <v>36</v>
      </c>
      <c r="C48" s="319"/>
      <c r="D48" s="319"/>
      <c r="E48" s="320"/>
      <c r="F48" s="321"/>
      <c r="G48" s="322"/>
      <c r="H48" s="323"/>
      <c r="I48" s="324"/>
      <c r="J48" s="325"/>
      <c r="K48" s="326">
        <f t="shared" si="5"/>
        <v>0</v>
      </c>
      <c r="L48" s="327"/>
    </row>
    <row r="49" spans="1:12" x14ac:dyDescent="0.3">
      <c r="A49" s="268"/>
      <c r="B49" s="318">
        <f t="shared" si="4"/>
        <v>37</v>
      </c>
      <c r="C49" s="319"/>
      <c r="D49" s="319"/>
      <c r="E49" s="320"/>
      <c r="F49" s="321"/>
      <c r="G49" s="322"/>
      <c r="H49" s="323"/>
      <c r="I49" s="324"/>
      <c r="J49" s="325"/>
      <c r="K49" s="326">
        <f t="shared" si="5"/>
        <v>0</v>
      </c>
      <c r="L49" s="327"/>
    </row>
    <row r="50" spans="1:12" x14ac:dyDescent="0.3">
      <c r="A50" s="268"/>
      <c r="B50" s="318">
        <f t="shared" si="4"/>
        <v>38</v>
      </c>
      <c r="C50" s="319"/>
      <c r="D50" s="319"/>
      <c r="E50" s="320"/>
      <c r="F50" s="321"/>
      <c r="G50" s="322"/>
      <c r="H50" s="323"/>
      <c r="I50" s="324"/>
      <c r="J50" s="325"/>
      <c r="K50" s="326">
        <f t="shared" si="5"/>
        <v>0</v>
      </c>
      <c r="L50" s="327"/>
    </row>
    <row r="51" spans="1:12" x14ac:dyDescent="0.3">
      <c r="A51" s="268"/>
      <c r="B51" s="318">
        <f t="shared" si="4"/>
        <v>39</v>
      </c>
      <c r="C51" s="319"/>
      <c r="D51" s="319"/>
      <c r="E51" s="320"/>
      <c r="F51" s="321"/>
      <c r="G51" s="322"/>
      <c r="H51" s="323"/>
      <c r="I51" s="324"/>
      <c r="J51" s="325"/>
      <c r="K51" s="326">
        <f t="shared" si="5"/>
        <v>0</v>
      </c>
      <c r="L51" s="327"/>
    </row>
    <row r="52" spans="1:12" x14ac:dyDescent="0.3">
      <c r="A52" s="268"/>
      <c r="B52" s="318">
        <f t="shared" si="4"/>
        <v>40</v>
      </c>
      <c r="C52" s="319"/>
      <c r="D52" s="319"/>
      <c r="E52" s="320"/>
      <c r="F52" s="321"/>
      <c r="G52" s="322"/>
      <c r="H52" s="323"/>
      <c r="I52" s="324"/>
      <c r="J52" s="325"/>
      <c r="K52" s="326">
        <f t="shared" si="5"/>
        <v>0</v>
      </c>
      <c r="L52" s="327"/>
    </row>
    <row r="53" spans="1:12" x14ac:dyDescent="0.3">
      <c r="A53" s="268"/>
      <c r="B53" s="318">
        <f t="shared" si="4"/>
        <v>41</v>
      </c>
      <c r="C53" s="319"/>
      <c r="D53" s="319"/>
      <c r="E53" s="320"/>
      <c r="F53" s="321"/>
      <c r="G53" s="322"/>
      <c r="H53" s="323"/>
      <c r="I53" s="324"/>
      <c r="J53" s="325"/>
      <c r="K53" s="326">
        <f t="shared" si="5"/>
        <v>0</v>
      </c>
      <c r="L53" s="327"/>
    </row>
    <row r="54" spans="1:12" x14ac:dyDescent="0.3">
      <c r="A54" s="268"/>
      <c r="B54" s="318">
        <f t="shared" si="4"/>
        <v>42</v>
      </c>
      <c r="C54" s="319"/>
      <c r="D54" s="319"/>
      <c r="E54" s="320"/>
      <c r="F54" s="321"/>
      <c r="G54" s="322"/>
      <c r="H54" s="323"/>
      <c r="I54" s="324"/>
      <c r="J54" s="325"/>
      <c r="K54" s="326">
        <f t="shared" si="5"/>
        <v>0</v>
      </c>
      <c r="L54" s="327"/>
    </row>
    <row r="55" spans="1:12" x14ac:dyDescent="0.3">
      <c r="A55" s="268"/>
      <c r="B55" s="318">
        <f t="shared" si="4"/>
        <v>43</v>
      </c>
      <c r="C55" s="319"/>
      <c r="D55" s="319"/>
      <c r="E55" s="320"/>
      <c r="F55" s="321"/>
      <c r="G55" s="322"/>
      <c r="H55" s="323"/>
      <c r="I55" s="324"/>
      <c r="J55" s="325"/>
      <c r="K55" s="326">
        <f t="shared" si="5"/>
        <v>0</v>
      </c>
      <c r="L55" s="327"/>
    </row>
    <row r="56" spans="1:12" x14ac:dyDescent="0.3">
      <c r="A56" s="268"/>
      <c r="B56" s="318">
        <f t="shared" si="4"/>
        <v>44</v>
      </c>
      <c r="C56" s="319"/>
      <c r="D56" s="319"/>
      <c r="E56" s="320"/>
      <c r="F56" s="321"/>
      <c r="G56" s="322"/>
      <c r="H56" s="323"/>
      <c r="I56" s="324"/>
      <c r="J56" s="325"/>
      <c r="K56" s="326">
        <f t="shared" si="5"/>
        <v>0</v>
      </c>
      <c r="L56" s="327"/>
    </row>
    <row r="57" spans="1:12" x14ac:dyDescent="0.3">
      <c r="A57" s="268"/>
      <c r="B57" s="318">
        <f t="shared" si="4"/>
        <v>45</v>
      </c>
      <c r="C57" s="319"/>
      <c r="D57" s="319"/>
      <c r="E57" s="320"/>
      <c r="F57" s="321"/>
      <c r="G57" s="322"/>
      <c r="H57" s="323"/>
      <c r="I57" s="324"/>
      <c r="J57" s="325"/>
      <c r="K57" s="326">
        <f t="shared" si="5"/>
        <v>0</v>
      </c>
      <c r="L57" s="327"/>
    </row>
    <row r="58" spans="1:12" x14ac:dyDescent="0.3">
      <c r="A58" s="268"/>
      <c r="B58" s="318">
        <f t="shared" si="4"/>
        <v>46</v>
      </c>
      <c r="C58" s="319"/>
      <c r="D58" s="319"/>
      <c r="E58" s="320"/>
      <c r="F58" s="321"/>
      <c r="G58" s="322"/>
      <c r="H58" s="323"/>
      <c r="I58" s="324"/>
      <c r="J58" s="325"/>
      <c r="K58" s="326">
        <f t="shared" si="5"/>
        <v>0</v>
      </c>
      <c r="L58" s="327"/>
    </row>
    <row r="59" spans="1:12" x14ac:dyDescent="0.3">
      <c r="A59" s="268"/>
      <c r="B59" s="318">
        <f t="shared" si="4"/>
        <v>47</v>
      </c>
      <c r="C59" s="319"/>
      <c r="D59" s="319"/>
      <c r="E59" s="320"/>
      <c r="F59" s="321"/>
      <c r="G59" s="322"/>
      <c r="H59" s="323"/>
      <c r="I59" s="324"/>
      <c r="J59" s="325"/>
      <c r="K59" s="326">
        <f t="shared" si="5"/>
        <v>0</v>
      </c>
      <c r="L59" s="327"/>
    </row>
    <row r="60" spans="1:12" x14ac:dyDescent="0.3">
      <c r="A60" s="268"/>
      <c r="B60" s="318">
        <f t="shared" si="4"/>
        <v>48</v>
      </c>
      <c r="C60" s="319"/>
      <c r="D60" s="319"/>
      <c r="E60" s="320"/>
      <c r="F60" s="321"/>
      <c r="G60" s="322"/>
      <c r="H60" s="323"/>
      <c r="I60" s="324"/>
      <c r="J60" s="325"/>
      <c r="K60" s="326">
        <f t="shared" si="5"/>
        <v>0</v>
      </c>
      <c r="L60" s="327"/>
    </row>
    <row r="61" spans="1:12" x14ac:dyDescent="0.3">
      <c r="A61" s="268"/>
      <c r="B61" s="318">
        <f t="shared" si="4"/>
        <v>49</v>
      </c>
      <c r="C61" s="319"/>
      <c r="D61" s="319"/>
      <c r="E61" s="320"/>
      <c r="F61" s="321"/>
      <c r="G61" s="322"/>
      <c r="H61" s="323"/>
      <c r="I61" s="324"/>
      <c r="J61" s="325"/>
      <c r="K61" s="326">
        <f t="shared" si="5"/>
        <v>0</v>
      </c>
      <c r="L61" s="327"/>
    </row>
    <row r="62" spans="1:12" x14ac:dyDescent="0.3">
      <c r="A62" s="268"/>
      <c r="B62" s="318">
        <f t="shared" si="4"/>
        <v>50</v>
      </c>
      <c r="C62" s="319"/>
      <c r="D62" s="319"/>
      <c r="E62" s="320"/>
      <c r="F62" s="321"/>
      <c r="G62" s="322"/>
      <c r="H62" s="323"/>
      <c r="I62" s="324"/>
      <c r="J62" s="325"/>
      <c r="K62" s="326">
        <f t="shared" si="5"/>
        <v>0</v>
      </c>
      <c r="L62" s="327"/>
    </row>
    <row r="63" spans="1:12" x14ac:dyDescent="0.3">
      <c r="A63" s="268"/>
      <c r="B63" s="318">
        <f t="shared" si="4"/>
        <v>51</v>
      </c>
      <c r="C63" s="319"/>
      <c r="D63" s="319"/>
      <c r="E63" s="320"/>
      <c r="F63" s="321"/>
      <c r="G63" s="322"/>
      <c r="H63" s="323"/>
      <c r="I63" s="324"/>
      <c r="J63" s="325"/>
      <c r="K63" s="326">
        <f t="shared" si="5"/>
        <v>0</v>
      </c>
      <c r="L63" s="327"/>
    </row>
    <row r="64" spans="1:12" x14ac:dyDescent="0.3">
      <c r="A64" s="268"/>
      <c r="B64" s="318">
        <f t="shared" si="4"/>
        <v>52</v>
      </c>
      <c r="C64" s="319"/>
      <c r="D64" s="319"/>
      <c r="E64" s="320"/>
      <c r="F64" s="321"/>
      <c r="G64" s="322"/>
      <c r="H64" s="323"/>
      <c r="I64" s="324"/>
      <c r="J64" s="325"/>
      <c r="K64" s="326">
        <f t="shared" si="5"/>
        <v>0</v>
      </c>
      <c r="L64" s="327"/>
    </row>
    <row r="65" spans="1:12" x14ac:dyDescent="0.3">
      <c r="A65" s="268"/>
      <c r="B65" s="318">
        <f t="shared" si="4"/>
        <v>53</v>
      </c>
      <c r="C65" s="319"/>
      <c r="D65" s="319"/>
      <c r="E65" s="320"/>
      <c r="F65" s="321"/>
      <c r="G65" s="322"/>
      <c r="H65" s="323"/>
      <c r="I65" s="324"/>
      <c r="J65" s="325"/>
      <c r="K65" s="326">
        <f t="shared" si="5"/>
        <v>0</v>
      </c>
      <c r="L65" s="327"/>
    </row>
    <row r="66" spans="1:12" x14ac:dyDescent="0.3">
      <c r="A66" s="268"/>
      <c r="B66" s="318">
        <f t="shared" si="4"/>
        <v>54</v>
      </c>
      <c r="C66" s="319"/>
      <c r="D66" s="319"/>
      <c r="E66" s="320"/>
      <c r="F66" s="321"/>
      <c r="G66" s="322"/>
      <c r="H66" s="323"/>
      <c r="I66" s="324"/>
      <c r="J66" s="325"/>
      <c r="K66" s="326">
        <f t="shared" si="5"/>
        <v>0</v>
      </c>
      <c r="L66" s="327"/>
    </row>
    <row r="67" spans="1:12" x14ac:dyDescent="0.3">
      <c r="A67" s="268"/>
      <c r="B67" s="318">
        <f t="shared" si="4"/>
        <v>55</v>
      </c>
      <c r="C67" s="319"/>
      <c r="D67" s="319"/>
      <c r="E67" s="320"/>
      <c r="F67" s="321"/>
      <c r="G67" s="322"/>
      <c r="H67" s="323"/>
      <c r="I67" s="324"/>
      <c r="J67" s="325"/>
      <c r="K67" s="326">
        <f t="shared" si="5"/>
        <v>0</v>
      </c>
      <c r="L67" s="327"/>
    </row>
    <row r="68" spans="1:12" x14ac:dyDescent="0.3">
      <c r="A68" s="268"/>
      <c r="B68" s="318">
        <f t="shared" si="4"/>
        <v>56</v>
      </c>
      <c r="C68" s="319"/>
      <c r="D68" s="319"/>
      <c r="E68" s="320"/>
      <c r="F68" s="321"/>
      <c r="G68" s="322"/>
      <c r="H68" s="323"/>
      <c r="I68" s="324"/>
      <c r="J68" s="325"/>
      <c r="K68" s="326">
        <f t="shared" si="5"/>
        <v>0</v>
      </c>
      <c r="L68" s="327"/>
    </row>
    <row r="69" spans="1:12" x14ac:dyDescent="0.3">
      <c r="A69" s="268"/>
      <c r="B69" s="318">
        <f t="shared" si="4"/>
        <v>57</v>
      </c>
      <c r="C69" s="319"/>
      <c r="D69" s="319"/>
      <c r="E69" s="320"/>
      <c r="F69" s="321"/>
      <c r="G69" s="322"/>
      <c r="H69" s="323"/>
      <c r="I69" s="324"/>
      <c r="J69" s="325"/>
      <c r="K69" s="326">
        <f t="shared" si="5"/>
        <v>0</v>
      </c>
      <c r="L69" s="327"/>
    </row>
    <row r="70" spans="1:12" x14ac:dyDescent="0.3">
      <c r="A70" s="268"/>
      <c r="B70" s="318">
        <f t="shared" si="4"/>
        <v>58</v>
      </c>
      <c r="C70" s="319"/>
      <c r="D70" s="319"/>
      <c r="E70" s="320"/>
      <c r="F70" s="321"/>
      <c r="G70" s="322"/>
      <c r="H70" s="323"/>
      <c r="I70" s="324"/>
      <c r="J70" s="325"/>
      <c r="K70" s="326">
        <f t="shared" si="5"/>
        <v>0</v>
      </c>
      <c r="L70" s="327"/>
    </row>
    <row r="71" spans="1:12" x14ac:dyDescent="0.3">
      <c r="A71" s="268"/>
      <c r="B71" s="318">
        <f t="shared" si="4"/>
        <v>59</v>
      </c>
      <c r="C71" s="319"/>
      <c r="D71" s="319"/>
      <c r="E71" s="320"/>
      <c r="F71" s="321"/>
      <c r="G71" s="322"/>
      <c r="H71" s="323"/>
      <c r="I71" s="324"/>
      <c r="J71" s="325"/>
      <c r="K71" s="326">
        <f t="shared" si="5"/>
        <v>0</v>
      </c>
      <c r="L71" s="327"/>
    </row>
    <row r="72" spans="1:12" x14ac:dyDescent="0.3">
      <c r="A72" s="268"/>
      <c r="B72" s="318">
        <f t="shared" si="4"/>
        <v>60</v>
      </c>
      <c r="C72" s="319"/>
      <c r="D72" s="319"/>
      <c r="E72" s="320"/>
      <c r="F72" s="321"/>
      <c r="G72" s="322"/>
      <c r="H72" s="323"/>
      <c r="I72" s="324"/>
      <c r="J72" s="325"/>
      <c r="K72" s="326">
        <f t="shared" si="5"/>
        <v>0</v>
      </c>
      <c r="L72" s="327"/>
    </row>
    <row r="73" spans="1:12" x14ac:dyDescent="0.3">
      <c r="A73" s="268"/>
      <c r="B73" s="318">
        <f t="shared" si="4"/>
        <v>61</v>
      </c>
      <c r="C73" s="319"/>
      <c r="D73" s="319"/>
      <c r="E73" s="320"/>
      <c r="F73" s="321"/>
      <c r="G73" s="322"/>
      <c r="H73" s="323"/>
      <c r="I73" s="324"/>
      <c r="J73" s="325"/>
      <c r="K73" s="326">
        <f t="shared" si="5"/>
        <v>0</v>
      </c>
      <c r="L73" s="327"/>
    </row>
    <row r="74" spans="1:12" x14ac:dyDescent="0.3">
      <c r="A74" s="268"/>
      <c r="B74" s="318">
        <f t="shared" si="4"/>
        <v>62</v>
      </c>
      <c r="C74" s="319"/>
      <c r="D74" s="319"/>
      <c r="E74" s="320"/>
      <c r="F74" s="321"/>
      <c r="G74" s="322"/>
      <c r="H74" s="323"/>
      <c r="I74" s="324"/>
      <c r="J74" s="325"/>
      <c r="K74" s="326">
        <f t="shared" si="5"/>
        <v>0</v>
      </c>
      <c r="L74" s="327"/>
    </row>
    <row r="75" spans="1:12" x14ac:dyDescent="0.3">
      <c r="A75" s="268"/>
      <c r="B75" s="318">
        <f t="shared" si="4"/>
        <v>63</v>
      </c>
      <c r="C75" s="319"/>
      <c r="D75" s="319"/>
      <c r="E75" s="320"/>
      <c r="F75" s="321"/>
      <c r="G75" s="322"/>
      <c r="H75" s="323"/>
      <c r="I75" s="324"/>
      <c r="J75" s="325"/>
      <c r="K75" s="326">
        <f t="shared" si="5"/>
        <v>0</v>
      </c>
      <c r="L75" s="327"/>
    </row>
    <row r="76" spans="1:12" x14ac:dyDescent="0.3">
      <c r="A76" s="268"/>
      <c r="B76" s="318">
        <f t="shared" si="4"/>
        <v>64</v>
      </c>
      <c r="C76" s="319"/>
      <c r="D76" s="319"/>
      <c r="E76" s="320"/>
      <c r="F76" s="321"/>
      <c r="G76" s="322"/>
      <c r="H76" s="323"/>
      <c r="I76" s="324"/>
      <c r="J76" s="325"/>
      <c r="K76" s="326">
        <f t="shared" si="5"/>
        <v>0</v>
      </c>
      <c r="L76" s="327"/>
    </row>
    <row r="77" spans="1:12" x14ac:dyDescent="0.3">
      <c r="A77" s="268"/>
      <c r="B77" s="318">
        <f t="shared" si="4"/>
        <v>65</v>
      </c>
      <c r="C77" s="319"/>
      <c r="D77" s="319"/>
      <c r="E77" s="320"/>
      <c r="F77" s="321"/>
      <c r="G77" s="322"/>
      <c r="H77" s="323"/>
      <c r="I77" s="324"/>
      <c r="J77" s="325"/>
      <c r="K77" s="326">
        <f t="shared" si="5"/>
        <v>0</v>
      </c>
      <c r="L77" s="327"/>
    </row>
    <row r="78" spans="1:12" x14ac:dyDescent="0.3">
      <c r="A78" s="268"/>
      <c r="B78" s="318">
        <f t="shared" ref="B78:B109" si="6">ROW()-12</f>
        <v>66</v>
      </c>
      <c r="C78" s="319"/>
      <c r="D78" s="319"/>
      <c r="E78" s="320"/>
      <c r="F78" s="321"/>
      <c r="G78" s="322"/>
      <c r="H78" s="323"/>
      <c r="I78" s="324"/>
      <c r="J78" s="325"/>
      <c r="K78" s="326">
        <f t="shared" ref="K78:K109" si="7">I78</f>
        <v>0</v>
      </c>
      <c r="L78" s="327"/>
    </row>
    <row r="79" spans="1:12" x14ac:dyDescent="0.3">
      <c r="A79" s="268"/>
      <c r="B79" s="318">
        <f t="shared" si="6"/>
        <v>67</v>
      </c>
      <c r="C79" s="319"/>
      <c r="D79" s="319"/>
      <c r="E79" s="320"/>
      <c r="F79" s="321"/>
      <c r="G79" s="322"/>
      <c r="H79" s="323"/>
      <c r="I79" s="324"/>
      <c r="J79" s="325"/>
      <c r="K79" s="326">
        <f t="shared" si="7"/>
        <v>0</v>
      </c>
      <c r="L79" s="327"/>
    </row>
    <row r="80" spans="1:12" x14ac:dyDescent="0.3">
      <c r="A80" s="268"/>
      <c r="B80" s="318">
        <f t="shared" si="6"/>
        <v>68</v>
      </c>
      <c r="C80" s="319"/>
      <c r="D80" s="319"/>
      <c r="E80" s="320"/>
      <c r="F80" s="321"/>
      <c r="G80" s="322"/>
      <c r="H80" s="323"/>
      <c r="I80" s="324"/>
      <c r="J80" s="325"/>
      <c r="K80" s="326">
        <f t="shared" si="7"/>
        <v>0</v>
      </c>
      <c r="L80" s="327"/>
    </row>
    <row r="81" spans="1:12" x14ac:dyDescent="0.3">
      <c r="A81" s="268"/>
      <c r="B81" s="318">
        <f t="shared" si="6"/>
        <v>69</v>
      </c>
      <c r="C81" s="319"/>
      <c r="D81" s="319"/>
      <c r="E81" s="320"/>
      <c r="F81" s="321"/>
      <c r="G81" s="322"/>
      <c r="H81" s="323"/>
      <c r="I81" s="324"/>
      <c r="J81" s="325"/>
      <c r="K81" s="326">
        <f t="shared" si="7"/>
        <v>0</v>
      </c>
      <c r="L81" s="327"/>
    </row>
    <row r="82" spans="1:12" x14ac:dyDescent="0.3">
      <c r="A82" s="268"/>
      <c r="B82" s="318">
        <f t="shared" si="6"/>
        <v>70</v>
      </c>
      <c r="C82" s="319"/>
      <c r="D82" s="319"/>
      <c r="E82" s="320"/>
      <c r="F82" s="321"/>
      <c r="G82" s="322"/>
      <c r="H82" s="323"/>
      <c r="I82" s="324"/>
      <c r="J82" s="325"/>
      <c r="K82" s="326">
        <f t="shared" si="7"/>
        <v>0</v>
      </c>
      <c r="L82" s="327"/>
    </row>
    <row r="83" spans="1:12" x14ac:dyDescent="0.3">
      <c r="A83" s="268"/>
      <c r="B83" s="318">
        <f t="shared" si="6"/>
        <v>71</v>
      </c>
      <c r="C83" s="319"/>
      <c r="D83" s="319"/>
      <c r="E83" s="320"/>
      <c r="F83" s="321"/>
      <c r="G83" s="322"/>
      <c r="H83" s="323"/>
      <c r="I83" s="324"/>
      <c r="J83" s="325"/>
      <c r="K83" s="326">
        <f t="shared" si="7"/>
        <v>0</v>
      </c>
      <c r="L83" s="327"/>
    </row>
    <row r="84" spans="1:12" x14ac:dyDescent="0.3">
      <c r="A84" s="268"/>
      <c r="B84" s="318">
        <f t="shared" si="6"/>
        <v>72</v>
      </c>
      <c r="C84" s="319"/>
      <c r="D84" s="319"/>
      <c r="E84" s="320"/>
      <c r="F84" s="321"/>
      <c r="G84" s="322"/>
      <c r="H84" s="323"/>
      <c r="I84" s="324"/>
      <c r="J84" s="325"/>
      <c r="K84" s="326">
        <f t="shared" si="7"/>
        <v>0</v>
      </c>
      <c r="L84" s="327"/>
    </row>
    <row r="85" spans="1:12" x14ac:dyDescent="0.3">
      <c r="A85" s="268"/>
      <c r="B85" s="318">
        <f t="shared" si="6"/>
        <v>73</v>
      </c>
      <c r="C85" s="319"/>
      <c r="D85" s="319"/>
      <c r="E85" s="320"/>
      <c r="F85" s="321"/>
      <c r="G85" s="322"/>
      <c r="H85" s="323"/>
      <c r="I85" s="324"/>
      <c r="J85" s="325"/>
      <c r="K85" s="326">
        <f t="shared" si="7"/>
        <v>0</v>
      </c>
      <c r="L85" s="327"/>
    </row>
    <row r="86" spans="1:12" x14ac:dyDescent="0.3">
      <c r="A86" s="268"/>
      <c r="B86" s="318">
        <f t="shared" si="6"/>
        <v>74</v>
      </c>
      <c r="C86" s="319"/>
      <c r="D86" s="319"/>
      <c r="E86" s="320"/>
      <c r="F86" s="321"/>
      <c r="G86" s="322"/>
      <c r="H86" s="323"/>
      <c r="I86" s="324"/>
      <c r="J86" s="325"/>
      <c r="K86" s="326">
        <f t="shared" si="7"/>
        <v>0</v>
      </c>
      <c r="L86" s="327"/>
    </row>
    <row r="87" spans="1:12" x14ac:dyDescent="0.3">
      <c r="A87" s="268"/>
      <c r="B87" s="318">
        <f t="shared" si="6"/>
        <v>75</v>
      </c>
      <c r="C87" s="319"/>
      <c r="D87" s="319"/>
      <c r="E87" s="320"/>
      <c r="F87" s="321"/>
      <c r="G87" s="322"/>
      <c r="H87" s="323"/>
      <c r="I87" s="324"/>
      <c r="J87" s="325"/>
      <c r="K87" s="326">
        <f t="shared" si="7"/>
        <v>0</v>
      </c>
      <c r="L87" s="327"/>
    </row>
    <row r="88" spans="1:12" x14ac:dyDescent="0.3">
      <c r="A88" s="268"/>
      <c r="B88" s="318">
        <f t="shared" si="6"/>
        <v>76</v>
      </c>
      <c r="C88" s="319"/>
      <c r="D88" s="319"/>
      <c r="E88" s="320"/>
      <c r="F88" s="321"/>
      <c r="G88" s="322"/>
      <c r="H88" s="323"/>
      <c r="I88" s="324"/>
      <c r="J88" s="325"/>
      <c r="K88" s="326">
        <f t="shared" si="7"/>
        <v>0</v>
      </c>
      <c r="L88" s="327"/>
    </row>
    <row r="89" spans="1:12" x14ac:dyDescent="0.3">
      <c r="A89" s="268"/>
      <c r="B89" s="318">
        <f t="shared" si="6"/>
        <v>77</v>
      </c>
      <c r="C89" s="319"/>
      <c r="D89" s="319"/>
      <c r="E89" s="320"/>
      <c r="F89" s="321"/>
      <c r="G89" s="322"/>
      <c r="H89" s="323"/>
      <c r="I89" s="324"/>
      <c r="J89" s="325"/>
      <c r="K89" s="326">
        <f t="shared" si="7"/>
        <v>0</v>
      </c>
      <c r="L89" s="327"/>
    </row>
    <row r="90" spans="1:12" x14ac:dyDescent="0.3">
      <c r="A90" s="268"/>
      <c r="B90" s="318">
        <f t="shared" si="6"/>
        <v>78</v>
      </c>
      <c r="C90" s="319"/>
      <c r="D90" s="319"/>
      <c r="E90" s="320"/>
      <c r="F90" s="321"/>
      <c r="G90" s="322"/>
      <c r="H90" s="323"/>
      <c r="I90" s="324"/>
      <c r="J90" s="325"/>
      <c r="K90" s="326">
        <f t="shared" si="7"/>
        <v>0</v>
      </c>
      <c r="L90" s="327"/>
    </row>
    <row r="91" spans="1:12" x14ac:dyDescent="0.3">
      <c r="A91" s="268"/>
      <c r="B91" s="318">
        <f t="shared" si="6"/>
        <v>79</v>
      </c>
      <c r="C91" s="319"/>
      <c r="D91" s="319"/>
      <c r="E91" s="320"/>
      <c r="F91" s="321"/>
      <c r="G91" s="322"/>
      <c r="H91" s="323"/>
      <c r="I91" s="324"/>
      <c r="J91" s="325"/>
      <c r="K91" s="326">
        <f t="shared" si="7"/>
        <v>0</v>
      </c>
      <c r="L91" s="327"/>
    </row>
    <row r="92" spans="1:12" x14ac:dyDescent="0.3">
      <c r="A92" s="268"/>
      <c r="B92" s="318">
        <f t="shared" si="6"/>
        <v>80</v>
      </c>
      <c r="C92" s="319"/>
      <c r="D92" s="319"/>
      <c r="E92" s="320"/>
      <c r="F92" s="321"/>
      <c r="G92" s="322"/>
      <c r="H92" s="323"/>
      <c r="I92" s="324"/>
      <c r="J92" s="325"/>
      <c r="K92" s="326">
        <f t="shared" si="7"/>
        <v>0</v>
      </c>
      <c r="L92" s="327"/>
    </row>
    <row r="93" spans="1:12" x14ac:dyDescent="0.3">
      <c r="A93" s="268"/>
      <c r="B93" s="318">
        <f t="shared" si="6"/>
        <v>81</v>
      </c>
      <c r="C93" s="319"/>
      <c r="D93" s="319"/>
      <c r="E93" s="320"/>
      <c r="F93" s="321"/>
      <c r="G93" s="322"/>
      <c r="H93" s="323"/>
      <c r="I93" s="324"/>
      <c r="J93" s="325"/>
      <c r="K93" s="326">
        <f t="shared" si="7"/>
        <v>0</v>
      </c>
      <c r="L93" s="327"/>
    </row>
    <row r="94" spans="1:12" x14ac:dyDescent="0.3">
      <c r="A94" s="268"/>
      <c r="B94" s="318">
        <f t="shared" si="6"/>
        <v>82</v>
      </c>
      <c r="C94" s="319"/>
      <c r="D94" s="319"/>
      <c r="E94" s="320"/>
      <c r="F94" s="321"/>
      <c r="G94" s="322"/>
      <c r="H94" s="323"/>
      <c r="I94" s="324"/>
      <c r="J94" s="325"/>
      <c r="K94" s="326">
        <f t="shared" si="7"/>
        <v>0</v>
      </c>
      <c r="L94" s="327"/>
    </row>
    <row r="95" spans="1:12" x14ac:dyDescent="0.3">
      <c r="A95" s="268"/>
      <c r="B95" s="318">
        <f t="shared" si="6"/>
        <v>83</v>
      </c>
      <c r="C95" s="319"/>
      <c r="D95" s="319"/>
      <c r="E95" s="320"/>
      <c r="F95" s="321"/>
      <c r="G95" s="322"/>
      <c r="H95" s="323"/>
      <c r="I95" s="324"/>
      <c r="J95" s="325"/>
      <c r="K95" s="326">
        <f t="shared" si="7"/>
        <v>0</v>
      </c>
      <c r="L95" s="327"/>
    </row>
    <row r="96" spans="1:12" x14ac:dyDescent="0.3">
      <c r="A96" s="268"/>
      <c r="B96" s="318">
        <f t="shared" si="6"/>
        <v>84</v>
      </c>
      <c r="C96" s="319"/>
      <c r="D96" s="319"/>
      <c r="E96" s="320"/>
      <c r="F96" s="321"/>
      <c r="G96" s="322"/>
      <c r="H96" s="323"/>
      <c r="I96" s="324"/>
      <c r="J96" s="325"/>
      <c r="K96" s="326">
        <f t="shared" si="7"/>
        <v>0</v>
      </c>
      <c r="L96" s="327"/>
    </row>
    <row r="97" spans="1:12" x14ac:dyDescent="0.3">
      <c r="A97" s="268"/>
      <c r="B97" s="318">
        <f t="shared" si="6"/>
        <v>85</v>
      </c>
      <c r="C97" s="319"/>
      <c r="D97" s="319"/>
      <c r="E97" s="320"/>
      <c r="F97" s="321"/>
      <c r="G97" s="322"/>
      <c r="H97" s="323"/>
      <c r="I97" s="324"/>
      <c r="J97" s="325"/>
      <c r="K97" s="326">
        <f t="shared" si="7"/>
        <v>0</v>
      </c>
      <c r="L97" s="327"/>
    </row>
    <row r="98" spans="1:12" x14ac:dyDescent="0.3">
      <c r="A98" s="268"/>
      <c r="B98" s="318">
        <f t="shared" si="6"/>
        <v>86</v>
      </c>
      <c r="C98" s="319"/>
      <c r="D98" s="319"/>
      <c r="E98" s="320"/>
      <c r="F98" s="321"/>
      <c r="G98" s="322"/>
      <c r="H98" s="323"/>
      <c r="I98" s="324"/>
      <c r="J98" s="325"/>
      <c r="K98" s="326">
        <f t="shared" si="7"/>
        <v>0</v>
      </c>
      <c r="L98" s="327"/>
    </row>
    <row r="99" spans="1:12" x14ac:dyDescent="0.3">
      <c r="A99" s="268"/>
      <c r="B99" s="318">
        <f t="shared" si="6"/>
        <v>87</v>
      </c>
      <c r="C99" s="319"/>
      <c r="D99" s="319"/>
      <c r="E99" s="320"/>
      <c r="F99" s="321"/>
      <c r="G99" s="322"/>
      <c r="H99" s="323"/>
      <c r="I99" s="324"/>
      <c r="J99" s="325"/>
      <c r="K99" s="326">
        <f t="shared" si="7"/>
        <v>0</v>
      </c>
      <c r="L99" s="327"/>
    </row>
    <row r="100" spans="1:12" x14ac:dyDescent="0.3">
      <c r="A100" s="268"/>
      <c r="B100" s="318">
        <f t="shared" si="6"/>
        <v>88</v>
      </c>
      <c r="C100" s="319"/>
      <c r="D100" s="319"/>
      <c r="E100" s="320"/>
      <c r="F100" s="321"/>
      <c r="G100" s="322"/>
      <c r="H100" s="323"/>
      <c r="I100" s="324"/>
      <c r="J100" s="325"/>
      <c r="K100" s="326">
        <f t="shared" si="7"/>
        <v>0</v>
      </c>
      <c r="L100" s="327"/>
    </row>
    <row r="101" spans="1:12" x14ac:dyDescent="0.3">
      <c r="A101" s="268"/>
      <c r="B101" s="318">
        <f t="shared" si="6"/>
        <v>89</v>
      </c>
      <c r="C101" s="319"/>
      <c r="D101" s="319"/>
      <c r="E101" s="320"/>
      <c r="F101" s="321"/>
      <c r="G101" s="322"/>
      <c r="H101" s="323"/>
      <c r="I101" s="324"/>
      <c r="J101" s="325"/>
      <c r="K101" s="326">
        <f t="shared" si="7"/>
        <v>0</v>
      </c>
      <c r="L101" s="327"/>
    </row>
    <row r="102" spans="1:12" x14ac:dyDescent="0.3">
      <c r="A102" s="268"/>
      <c r="B102" s="318">
        <f t="shared" si="6"/>
        <v>90</v>
      </c>
      <c r="C102" s="319"/>
      <c r="D102" s="319"/>
      <c r="E102" s="320"/>
      <c r="F102" s="321"/>
      <c r="G102" s="322"/>
      <c r="H102" s="323"/>
      <c r="I102" s="324"/>
      <c r="J102" s="325"/>
      <c r="K102" s="326">
        <f t="shared" si="7"/>
        <v>0</v>
      </c>
      <c r="L102" s="327"/>
    </row>
    <row r="103" spans="1:12" x14ac:dyDescent="0.3">
      <c r="A103" s="268"/>
      <c r="B103" s="318">
        <f t="shared" si="6"/>
        <v>91</v>
      </c>
      <c r="C103" s="319"/>
      <c r="D103" s="319"/>
      <c r="E103" s="320"/>
      <c r="F103" s="321"/>
      <c r="G103" s="322"/>
      <c r="H103" s="323"/>
      <c r="I103" s="324"/>
      <c r="J103" s="325"/>
      <c r="K103" s="326">
        <f t="shared" si="7"/>
        <v>0</v>
      </c>
      <c r="L103" s="327"/>
    </row>
    <row r="104" spans="1:12" x14ac:dyDescent="0.3">
      <c r="A104" s="268"/>
      <c r="B104" s="318">
        <f t="shared" si="6"/>
        <v>92</v>
      </c>
      <c r="C104" s="319"/>
      <c r="D104" s="319"/>
      <c r="E104" s="320"/>
      <c r="F104" s="321"/>
      <c r="G104" s="322"/>
      <c r="H104" s="323"/>
      <c r="I104" s="324"/>
      <c r="J104" s="325"/>
      <c r="K104" s="326">
        <f t="shared" si="7"/>
        <v>0</v>
      </c>
      <c r="L104" s="327"/>
    </row>
    <row r="105" spans="1:12" x14ac:dyDescent="0.3">
      <c r="A105" s="268"/>
      <c r="B105" s="318">
        <f t="shared" si="6"/>
        <v>93</v>
      </c>
      <c r="C105" s="319"/>
      <c r="D105" s="319"/>
      <c r="E105" s="320"/>
      <c r="F105" s="321"/>
      <c r="G105" s="322"/>
      <c r="H105" s="323"/>
      <c r="I105" s="324"/>
      <c r="J105" s="325"/>
      <c r="K105" s="326">
        <f t="shared" si="7"/>
        <v>0</v>
      </c>
      <c r="L105" s="327"/>
    </row>
    <row r="106" spans="1:12" x14ac:dyDescent="0.3">
      <c r="A106" s="268"/>
      <c r="B106" s="318">
        <f t="shared" si="6"/>
        <v>94</v>
      </c>
      <c r="C106" s="319"/>
      <c r="D106" s="319"/>
      <c r="E106" s="320"/>
      <c r="F106" s="321"/>
      <c r="G106" s="322"/>
      <c r="H106" s="323"/>
      <c r="I106" s="324"/>
      <c r="J106" s="325"/>
      <c r="K106" s="326">
        <f t="shared" si="7"/>
        <v>0</v>
      </c>
      <c r="L106" s="327"/>
    </row>
    <row r="107" spans="1:12" x14ac:dyDescent="0.3">
      <c r="A107" s="268"/>
      <c r="B107" s="318">
        <f t="shared" si="6"/>
        <v>95</v>
      </c>
      <c r="C107" s="319"/>
      <c r="D107" s="319"/>
      <c r="E107" s="320"/>
      <c r="F107" s="321"/>
      <c r="G107" s="322"/>
      <c r="H107" s="323"/>
      <c r="I107" s="324"/>
      <c r="J107" s="325"/>
      <c r="K107" s="326">
        <f t="shared" si="7"/>
        <v>0</v>
      </c>
      <c r="L107" s="327"/>
    </row>
    <row r="108" spans="1:12" x14ac:dyDescent="0.3">
      <c r="A108" s="268"/>
      <c r="B108" s="318">
        <f t="shared" si="6"/>
        <v>96</v>
      </c>
      <c r="C108" s="319"/>
      <c r="D108" s="319"/>
      <c r="E108" s="320"/>
      <c r="F108" s="321"/>
      <c r="G108" s="322"/>
      <c r="H108" s="323"/>
      <c r="I108" s="324"/>
      <c r="J108" s="325"/>
      <c r="K108" s="326">
        <f t="shared" si="7"/>
        <v>0</v>
      </c>
      <c r="L108" s="327"/>
    </row>
    <row r="109" spans="1:12" x14ac:dyDescent="0.3">
      <c r="A109" s="268"/>
      <c r="B109" s="318">
        <f t="shared" si="6"/>
        <v>97</v>
      </c>
      <c r="C109" s="319"/>
      <c r="D109" s="319"/>
      <c r="E109" s="320"/>
      <c r="F109" s="321"/>
      <c r="G109" s="322"/>
      <c r="H109" s="323"/>
      <c r="I109" s="324"/>
      <c r="J109" s="325"/>
      <c r="K109" s="326">
        <f t="shared" si="7"/>
        <v>0</v>
      </c>
      <c r="L109" s="327"/>
    </row>
    <row r="110" spans="1:12" x14ac:dyDescent="0.3">
      <c r="A110" s="268"/>
      <c r="B110" s="318">
        <f t="shared" ref="B110:B141" si="8">ROW()-12</f>
        <v>98</v>
      </c>
      <c r="C110" s="319"/>
      <c r="D110" s="319"/>
      <c r="E110" s="320"/>
      <c r="F110" s="321"/>
      <c r="G110" s="322"/>
      <c r="H110" s="323"/>
      <c r="I110" s="324"/>
      <c r="J110" s="325"/>
      <c r="K110" s="326">
        <f t="shared" ref="K110:K141" si="9">I110</f>
        <v>0</v>
      </c>
      <c r="L110" s="327"/>
    </row>
    <row r="111" spans="1:12" x14ac:dyDescent="0.3">
      <c r="A111" s="268"/>
      <c r="B111" s="318">
        <f t="shared" si="8"/>
        <v>99</v>
      </c>
      <c r="C111" s="319"/>
      <c r="D111" s="319"/>
      <c r="E111" s="320"/>
      <c r="F111" s="321"/>
      <c r="G111" s="322"/>
      <c r="H111" s="323"/>
      <c r="I111" s="324"/>
      <c r="J111" s="325"/>
      <c r="K111" s="326">
        <f t="shared" si="9"/>
        <v>0</v>
      </c>
      <c r="L111" s="327"/>
    </row>
    <row r="112" spans="1:12" x14ac:dyDescent="0.3">
      <c r="A112" s="268"/>
      <c r="B112" s="318">
        <f t="shared" si="8"/>
        <v>100</v>
      </c>
      <c r="C112" s="319"/>
      <c r="D112" s="319"/>
      <c r="E112" s="320"/>
      <c r="F112" s="321"/>
      <c r="G112" s="322"/>
      <c r="H112" s="323"/>
      <c r="I112" s="324"/>
      <c r="J112" s="325"/>
      <c r="K112" s="326">
        <f t="shared" si="9"/>
        <v>0</v>
      </c>
      <c r="L112" s="327"/>
    </row>
    <row r="113" spans="1:12" x14ac:dyDescent="0.3">
      <c r="A113" s="268"/>
      <c r="B113" s="318">
        <f t="shared" si="8"/>
        <v>101</v>
      </c>
      <c r="C113" s="319"/>
      <c r="D113" s="319"/>
      <c r="E113" s="320"/>
      <c r="F113" s="321"/>
      <c r="G113" s="322"/>
      <c r="H113" s="323"/>
      <c r="I113" s="324"/>
      <c r="J113" s="325"/>
      <c r="K113" s="326">
        <f t="shared" si="9"/>
        <v>0</v>
      </c>
      <c r="L113" s="327"/>
    </row>
    <row r="114" spans="1:12" x14ac:dyDescent="0.3">
      <c r="A114" s="268"/>
      <c r="B114" s="318">
        <f t="shared" si="8"/>
        <v>102</v>
      </c>
      <c r="C114" s="319"/>
      <c r="D114" s="319"/>
      <c r="E114" s="320"/>
      <c r="F114" s="321"/>
      <c r="G114" s="322"/>
      <c r="H114" s="323"/>
      <c r="I114" s="324"/>
      <c r="J114" s="325"/>
      <c r="K114" s="326">
        <f t="shared" si="9"/>
        <v>0</v>
      </c>
      <c r="L114" s="327"/>
    </row>
    <row r="115" spans="1:12" x14ac:dyDescent="0.3">
      <c r="A115" s="268"/>
      <c r="B115" s="318">
        <f t="shared" si="8"/>
        <v>103</v>
      </c>
      <c r="C115" s="319"/>
      <c r="D115" s="319"/>
      <c r="E115" s="320"/>
      <c r="F115" s="321"/>
      <c r="G115" s="322"/>
      <c r="H115" s="323"/>
      <c r="I115" s="324"/>
      <c r="J115" s="325"/>
      <c r="K115" s="326">
        <f t="shared" si="9"/>
        <v>0</v>
      </c>
      <c r="L115" s="327"/>
    </row>
    <row r="116" spans="1:12" x14ac:dyDescent="0.3">
      <c r="A116" s="268"/>
      <c r="B116" s="318">
        <f t="shared" si="8"/>
        <v>104</v>
      </c>
      <c r="C116" s="319"/>
      <c r="D116" s="319"/>
      <c r="E116" s="320"/>
      <c r="F116" s="321"/>
      <c r="G116" s="322"/>
      <c r="H116" s="323"/>
      <c r="I116" s="324"/>
      <c r="J116" s="325"/>
      <c r="K116" s="326">
        <f t="shared" si="9"/>
        <v>0</v>
      </c>
      <c r="L116" s="327"/>
    </row>
    <row r="117" spans="1:12" x14ac:dyDescent="0.3">
      <c r="A117" s="268"/>
      <c r="B117" s="318">
        <f t="shared" si="8"/>
        <v>105</v>
      </c>
      <c r="C117" s="319"/>
      <c r="D117" s="319"/>
      <c r="E117" s="320"/>
      <c r="F117" s="321"/>
      <c r="G117" s="322"/>
      <c r="H117" s="323"/>
      <c r="I117" s="324"/>
      <c r="J117" s="325"/>
      <c r="K117" s="326">
        <f t="shared" si="9"/>
        <v>0</v>
      </c>
      <c r="L117" s="327"/>
    </row>
    <row r="118" spans="1:12" x14ac:dyDescent="0.3">
      <c r="A118" s="268"/>
      <c r="B118" s="318">
        <f t="shared" si="8"/>
        <v>106</v>
      </c>
      <c r="C118" s="319"/>
      <c r="D118" s="319"/>
      <c r="E118" s="320"/>
      <c r="F118" s="321"/>
      <c r="G118" s="322"/>
      <c r="H118" s="323"/>
      <c r="I118" s="324"/>
      <c r="J118" s="325"/>
      <c r="K118" s="326">
        <f t="shared" si="9"/>
        <v>0</v>
      </c>
      <c r="L118" s="327"/>
    </row>
    <row r="119" spans="1:12" x14ac:dyDescent="0.3">
      <c r="A119" s="268"/>
      <c r="B119" s="318">
        <f t="shared" si="8"/>
        <v>107</v>
      </c>
      <c r="C119" s="319"/>
      <c r="D119" s="319"/>
      <c r="E119" s="320"/>
      <c r="F119" s="321"/>
      <c r="G119" s="322"/>
      <c r="H119" s="323"/>
      <c r="I119" s="324"/>
      <c r="J119" s="325"/>
      <c r="K119" s="326">
        <f t="shared" si="9"/>
        <v>0</v>
      </c>
      <c r="L119" s="327"/>
    </row>
    <row r="120" spans="1:12" x14ac:dyDescent="0.3">
      <c r="A120" s="268"/>
      <c r="B120" s="318">
        <f t="shared" si="8"/>
        <v>108</v>
      </c>
      <c r="C120" s="319"/>
      <c r="D120" s="319"/>
      <c r="E120" s="320"/>
      <c r="F120" s="321"/>
      <c r="G120" s="322"/>
      <c r="H120" s="323"/>
      <c r="I120" s="324"/>
      <c r="J120" s="325"/>
      <c r="K120" s="326">
        <f t="shared" si="9"/>
        <v>0</v>
      </c>
      <c r="L120" s="327"/>
    </row>
    <row r="121" spans="1:12" x14ac:dyDescent="0.3">
      <c r="A121" s="268"/>
      <c r="B121" s="318">
        <f t="shared" si="8"/>
        <v>109</v>
      </c>
      <c r="C121" s="319"/>
      <c r="D121" s="319"/>
      <c r="E121" s="320"/>
      <c r="F121" s="321"/>
      <c r="G121" s="322"/>
      <c r="H121" s="323"/>
      <c r="I121" s="324"/>
      <c r="J121" s="325"/>
      <c r="K121" s="326">
        <f t="shared" si="9"/>
        <v>0</v>
      </c>
      <c r="L121" s="327"/>
    </row>
    <row r="122" spans="1:12" x14ac:dyDescent="0.3">
      <c r="A122" s="268"/>
      <c r="B122" s="318">
        <f t="shared" si="8"/>
        <v>110</v>
      </c>
      <c r="C122" s="319"/>
      <c r="D122" s="319"/>
      <c r="E122" s="320"/>
      <c r="F122" s="321"/>
      <c r="G122" s="322"/>
      <c r="H122" s="323"/>
      <c r="I122" s="324"/>
      <c r="J122" s="325"/>
      <c r="K122" s="326">
        <f t="shared" si="9"/>
        <v>0</v>
      </c>
      <c r="L122" s="327"/>
    </row>
    <row r="123" spans="1:12" x14ac:dyDescent="0.3">
      <c r="A123" s="268"/>
      <c r="B123" s="318">
        <f t="shared" si="8"/>
        <v>111</v>
      </c>
      <c r="C123" s="319"/>
      <c r="D123" s="319"/>
      <c r="E123" s="320"/>
      <c r="F123" s="321"/>
      <c r="G123" s="322"/>
      <c r="H123" s="323"/>
      <c r="I123" s="324"/>
      <c r="J123" s="325"/>
      <c r="K123" s="326">
        <f t="shared" si="9"/>
        <v>0</v>
      </c>
      <c r="L123" s="327"/>
    </row>
    <row r="124" spans="1:12" x14ac:dyDescent="0.3">
      <c r="A124" s="268"/>
      <c r="B124" s="318">
        <f t="shared" si="8"/>
        <v>112</v>
      </c>
      <c r="C124" s="319"/>
      <c r="D124" s="319"/>
      <c r="E124" s="320"/>
      <c r="F124" s="321"/>
      <c r="G124" s="322"/>
      <c r="H124" s="323"/>
      <c r="I124" s="324"/>
      <c r="J124" s="325"/>
      <c r="K124" s="326">
        <f t="shared" si="9"/>
        <v>0</v>
      </c>
      <c r="L124" s="327"/>
    </row>
    <row r="125" spans="1:12" x14ac:dyDescent="0.3">
      <c r="A125" s="268"/>
      <c r="B125" s="318">
        <f t="shared" si="8"/>
        <v>113</v>
      </c>
      <c r="C125" s="319"/>
      <c r="D125" s="319"/>
      <c r="E125" s="320"/>
      <c r="F125" s="321"/>
      <c r="G125" s="322"/>
      <c r="H125" s="323"/>
      <c r="I125" s="324"/>
      <c r="J125" s="325"/>
      <c r="K125" s="326">
        <f t="shared" si="9"/>
        <v>0</v>
      </c>
      <c r="L125" s="327"/>
    </row>
    <row r="126" spans="1:12" x14ac:dyDescent="0.3">
      <c r="A126" s="268"/>
      <c r="B126" s="318">
        <f t="shared" si="8"/>
        <v>114</v>
      </c>
      <c r="C126" s="319"/>
      <c r="D126" s="319"/>
      <c r="E126" s="320"/>
      <c r="F126" s="321"/>
      <c r="G126" s="322"/>
      <c r="H126" s="323"/>
      <c r="I126" s="324"/>
      <c r="J126" s="325"/>
      <c r="K126" s="326">
        <f t="shared" si="9"/>
        <v>0</v>
      </c>
      <c r="L126" s="327"/>
    </row>
    <row r="127" spans="1:12" x14ac:dyDescent="0.3">
      <c r="A127" s="268"/>
      <c r="B127" s="318">
        <f t="shared" si="8"/>
        <v>115</v>
      </c>
      <c r="C127" s="319"/>
      <c r="D127" s="319"/>
      <c r="E127" s="320"/>
      <c r="F127" s="321"/>
      <c r="G127" s="322"/>
      <c r="H127" s="323"/>
      <c r="I127" s="324"/>
      <c r="J127" s="325"/>
      <c r="K127" s="326">
        <f t="shared" si="9"/>
        <v>0</v>
      </c>
      <c r="L127" s="327"/>
    </row>
    <row r="128" spans="1:12" x14ac:dyDescent="0.3">
      <c r="A128" s="268"/>
      <c r="B128" s="318">
        <f t="shared" si="8"/>
        <v>116</v>
      </c>
      <c r="C128" s="319"/>
      <c r="D128" s="319"/>
      <c r="E128" s="320"/>
      <c r="F128" s="321"/>
      <c r="G128" s="322"/>
      <c r="H128" s="323"/>
      <c r="I128" s="324"/>
      <c r="J128" s="325"/>
      <c r="K128" s="326">
        <f t="shared" si="9"/>
        <v>0</v>
      </c>
      <c r="L128" s="327"/>
    </row>
    <row r="129" spans="1:12" x14ac:dyDescent="0.3">
      <c r="A129" s="268"/>
      <c r="B129" s="318">
        <f t="shared" si="8"/>
        <v>117</v>
      </c>
      <c r="C129" s="319"/>
      <c r="D129" s="319"/>
      <c r="E129" s="320"/>
      <c r="F129" s="321"/>
      <c r="G129" s="322"/>
      <c r="H129" s="323"/>
      <c r="I129" s="324"/>
      <c r="J129" s="325"/>
      <c r="K129" s="326">
        <f t="shared" si="9"/>
        <v>0</v>
      </c>
      <c r="L129" s="327"/>
    </row>
    <row r="130" spans="1:12" x14ac:dyDescent="0.3">
      <c r="A130" s="268"/>
      <c r="B130" s="318">
        <f t="shared" si="8"/>
        <v>118</v>
      </c>
      <c r="C130" s="319"/>
      <c r="D130" s="319"/>
      <c r="E130" s="320"/>
      <c r="F130" s="321"/>
      <c r="G130" s="322"/>
      <c r="H130" s="323"/>
      <c r="I130" s="324"/>
      <c r="J130" s="325"/>
      <c r="K130" s="326">
        <f t="shared" si="9"/>
        <v>0</v>
      </c>
      <c r="L130" s="327"/>
    </row>
    <row r="131" spans="1:12" x14ac:dyDescent="0.3">
      <c r="A131" s="268"/>
      <c r="B131" s="318">
        <f t="shared" si="8"/>
        <v>119</v>
      </c>
      <c r="C131" s="319"/>
      <c r="D131" s="319"/>
      <c r="E131" s="320"/>
      <c r="F131" s="321"/>
      <c r="G131" s="322"/>
      <c r="H131" s="323"/>
      <c r="I131" s="324"/>
      <c r="J131" s="325"/>
      <c r="K131" s="326">
        <f t="shared" si="9"/>
        <v>0</v>
      </c>
      <c r="L131" s="327"/>
    </row>
    <row r="132" spans="1:12" x14ac:dyDescent="0.3">
      <c r="A132" s="268"/>
      <c r="B132" s="318">
        <f t="shared" si="8"/>
        <v>120</v>
      </c>
      <c r="C132" s="319"/>
      <c r="D132" s="319"/>
      <c r="E132" s="320"/>
      <c r="F132" s="321"/>
      <c r="G132" s="322"/>
      <c r="H132" s="323"/>
      <c r="I132" s="324"/>
      <c r="J132" s="325"/>
      <c r="K132" s="326">
        <f t="shared" si="9"/>
        <v>0</v>
      </c>
      <c r="L132" s="327"/>
    </row>
    <row r="133" spans="1:12" x14ac:dyDescent="0.3">
      <c r="A133" s="268"/>
      <c r="B133" s="318">
        <f t="shared" si="8"/>
        <v>121</v>
      </c>
      <c r="C133" s="319"/>
      <c r="D133" s="319"/>
      <c r="E133" s="320"/>
      <c r="F133" s="321"/>
      <c r="G133" s="322"/>
      <c r="H133" s="323"/>
      <c r="I133" s="324"/>
      <c r="J133" s="325"/>
      <c r="K133" s="326">
        <f t="shared" si="9"/>
        <v>0</v>
      </c>
      <c r="L133" s="327"/>
    </row>
    <row r="134" spans="1:12" x14ac:dyDescent="0.3">
      <c r="A134" s="268"/>
      <c r="B134" s="318">
        <f t="shared" si="8"/>
        <v>122</v>
      </c>
      <c r="C134" s="319"/>
      <c r="D134" s="319"/>
      <c r="E134" s="320"/>
      <c r="F134" s="321"/>
      <c r="G134" s="322"/>
      <c r="H134" s="323"/>
      <c r="I134" s="324"/>
      <c r="J134" s="325"/>
      <c r="K134" s="326">
        <f t="shared" si="9"/>
        <v>0</v>
      </c>
      <c r="L134" s="327"/>
    </row>
    <row r="135" spans="1:12" x14ac:dyDescent="0.3">
      <c r="A135" s="268"/>
      <c r="B135" s="318">
        <f t="shared" si="8"/>
        <v>123</v>
      </c>
      <c r="C135" s="319"/>
      <c r="D135" s="319"/>
      <c r="E135" s="320"/>
      <c r="F135" s="321"/>
      <c r="G135" s="322"/>
      <c r="H135" s="323"/>
      <c r="I135" s="324"/>
      <c r="J135" s="325"/>
      <c r="K135" s="326">
        <f t="shared" si="9"/>
        <v>0</v>
      </c>
      <c r="L135" s="327"/>
    </row>
    <row r="136" spans="1:12" x14ac:dyDescent="0.3">
      <c r="A136" s="268"/>
      <c r="B136" s="318">
        <f t="shared" si="8"/>
        <v>124</v>
      </c>
      <c r="C136" s="319"/>
      <c r="D136" s="319"/>
      <c r="E136" s="320"/>
      <c r="F136" s="321"/>
      <c r="G136" s="322"/>
      <c r="H136" s="323"/>
      <c r="I136" s="324"/>
      <c r="J136" s="325"/>
      <c r="K136" s="326">
        <f t="shared" si="9"/>
        <v>0</v>
      </c>
      <c r="L136" s="327"/>
    </row>
    <row r="137" spans="1:12" x14ac:dyDescent="0.3">
      <c r="A137" s="268"/>
      <c r="B137" s="318">
        <f t="shared" si="8"/>
        <v>125</v>
      </c>
      <c r="C137" s="319"/>
      <c r="D137" s="319"/>
      <c r="E137" s="320"/>
      <c r="F137" s="321"/>
      <c r="G137" s="322"/>
      <c r="H137" s="323"/>
      <c r="I137" s="324"/>
      <c r="J137" s="325"/>
      <c r="K137" s="326">
        <f t="shared" si="9"/>
        <v>0</v>
      </c>
      <c r="L137" s="327"/>
    </row>
    <row r="138" spans="1:12" x14ac:dyDescent="0.3">
      <c r="A138" s="268"/>
      <c r="B138" s="318">
        <f t="shared" si="8"/>
        <v>126</v>
      </c>
      <c r="C138" s="319"/>
      <c r="D138" s="319"/>
      <c r="E138" s="320"/>
      <c r="F138" s="321"/>
      <c r="G138" s="322"/>
      <c r="H138" s="323"/>
      <c r="I138" s="324"/>
      <c r="J138" s="325"/>
      <c r="K138" s="326">
        <f t="shared" si="9"/>
        <v>0</v>
      </c>
      <c r="L138" s="327"/>
    </row>
    <row r="139" spans="1:12" x14ac:dyDescent="0.3">
      <c r="A139" s="268"/>
      <c r="B139" s="318">
        <f t="shared" si="8"/>
        <v>127</v>
      </c>
      <c r="C139" s="319"/>
      <c r="D139" s="319"/>
      <c r="E139" s="320"/>
      <c r="F139" s="321"/>
      <c r="G139" s="322"/>
      <c r="H139" s="323"/>
      <c r="I139" s="324"/>
      <c r="J139" s="325"/>
      <c r="K139" s="326">
        <f t="shared" si="9"/>
        <v>0</v>
      </c>
      <c r="L139" s="327"/>
    </row>
    <row r="140" spans="1:12" x14ac:dyDescent="0.3">
      <c r="A140" s="268"/>
      <c r="B140" s="318">
        <f t="shared" si="8"/>
        <v>128</v>
      </c>
      <c r="C140" s="319"/>
      <c r="D140" s="319"/>
      <c r="E140" s="320"/>
      <c r="F140" s="321"/>
      <c r="G140" s="322"/>
      <c r="H140" s="323"/>
      <c r="I140" s="324"/>
      <c r="J140" s="325"/>
      <c r="K140" s="326">
        <f t="shared" si="9"/>
        <v>0</v>
      </c>
      <c r="L140" s="327"/>
    </row>
    <row r="141" spans="1:12" x14ac:dyDescent="0.3">
      <c r="A141" s="268"/>
      <c r="B141" s="318">
        <f t="shared" si="8"/>
        <v>129</v>
      </c>
      <c r="C141" s="319"/>
      <c r="D141" s="319"/>
      <c r="E141" s="320"/>
      <c r="F141" s="321"/>
      <c r="G141" s="322"/>
      <c r="H141" s="323"/>
      <c r="I141" s="324"/>
      <c r="J141" s="325"/>
      <c r="K141" s="326">
        <f t="shared" si="9"/>
        <v>0</v>
      </c>
      <c r="L141" s="327"/>
    </row>
    <row r="142" spans="1:12" x14ac:dyDescent="0.3">
      <c r="A142" s="268"/>
      <c r="B142" s="318">
        <f t="shared" ref="B142:B173" si="10">ROW()-12</f>
        <v>130</v>
      </c>
      <c r="C142" s="319"/>
      <c r="D142" s="319"/>
      <c r="E142" s="320"/>
      <c r="F142" s="321"/>
      <c r="G142" s="322"/>
      <c r="H142" s="323"/>
      <c r="I142" s="324"/>
      <c r="J142" s="325"/>
      <c r="K142" s="326">
        <f t="shared" ref="K142:K173" si="11">I142</f>
        <v>0</v>
      </c>
      <c r="L142" s="327"/>
    </row>
    <row r="143" spans="1:12" x14ac:dyDescent="0.3">
      <c r="A143" s="268"/>
      <c r="B143" s="318">
        <f t="shared" si="10"/>
        <v>131</v>
      </c>
      <c r="C143" s="319"/>
      <c r="D143" s="319"/>
      <c r="E143" s="320"/>
      <c r="F143" s="321"/>
      <c r="G143" s="322"/>
      <c r="H143" s="323"/>
      <c r="I143" s="324"/>
      <c r="J143" s="325"/>
      <c r="K143" s="326">
        <f t="shared" si="11"/>
        <v>0</v>
      </c>
      <c r="L143" s="327"/>
    </row>
    <row r="144" spans="1:12" x14ac:dyDescent="0.3">
      <c r="A144" s="268"/>
      <c r="B144" s="318">
        <f t="shared" si="10"/>
        <v>132</v>
      </c>
      <c r="C144" s="319"/>
      <c r="D144" s="319"/>
      <c r="E144" s="320"/>
      <c r="F144" s="321"/>
      <c r="G144" s="322"/>
      <c r="H144" s="323"/>
      <c r="I144" s="324"/>
      <c r="J144" s="325"/>
      <c r="K144" s="326">
        <f t="shared" si="11"/>
        <v>0</v>
      </c>
      <c r="L144" s="327"/>
    </row>
    <row r="145" spans="1:12" x14ac:dyDescent="0.3">
      <c r="A145" s="268"/>
      <c r="B145" s="318">
        <f t="shared" si="10"/>
        <v>133</v>
      </c>
      <c r="C145" s="319"/>
      <c r="D145" s="319"/>
      <c r="E145" s="320"/>
      <c r="F145" s="321"/>
      <c r="G145" s="322"/>
      <c r="H145" s="323"/>
      <c r="I145" s="324"/>
      <c r="J145" s="325"/>
      <c r="K145" s="326">
        <f t="shared" si="11"/>
        <v>0</v>
      </c>
      <c r="L145" s="327"/>
    </row>
    <row r="146" spans="1:12" x14ac:dyDescent="0.3">
      <c r="A146" s="268"/>
      <c r="B146" s="318">
        <f t="shared" si="10"/>
        <v>134</v>
      </c>
      <c r="C146" s="319"/>
      <c r="D146" s="319"/>
      <c r="E146" s="320"/>
      <c r="F146" s="321"/>
      <c r="G146" s="322"/>
      <c r="H146" s="323"/>
      <c r="I146" s="324"/>
      <c r="J146" s="325"/>
      <c r="K146" s="326">
        <f t="shared" si="11"/>
        <v>0</v>
      </c>
      <c r="L146" s="327"/>
    </row>
    <row r="147" spans="1:12" x14ac:dyDescent="0.3">
      <c r="A147" s="268"/>
      <c r="B147" s="318">
        <f t="shared" si="10"/>
        <v>135</v>
      </c>
      <c r="C147" s="319"/>
      <c r="D147" s="319"/>
      <c r="E147" s="320"/>
      <c r="F147" s="321"/>
      <c r="G147" s="322"/>
      <c r="H147" s="323"/>
      <c r="I147" s="324"/>
      <c r="J147" s="325"/>
      <c r="K147" s="326">
        <f t="shared" si="11"/>
        <v>0</v>
      </c>
      <c r="L147" s="327"/>
    </row>
    <row r="148" spans="1:12" x14ac:dyDescent="0.3">
      <c r="A148" s="268"/>
      <c r="B148" s="318">
        <f t="shared" si="10"/>
        <v>136</v>
      </c>
      <c r="C148" s="319"/>
      <c r="D148" s="319"/>
      <c r="E148" s="320"/>
      <c r="F148" s="321"/>
      <c r="G148" s="322"/>
      <c r="H148" s="323"/>
      <c r="I148" s="324"/>
      <c r="J148" s="325"/>
      <c r="K148" s="326">
        <f t="shared" si="11"/>
        <v>0</v>
      </c>
      <c r="L148" s="327"/>
    </row>
    <row r="149" spans="1:12" x14ac:dyDescent="0.3">
      <c r="A149" s="268"/>
      <c r="B149" s="318">
        <f t="shared" si="10"/>
        <v>137</v>
      </c>
      <c r="C149" s="319"/>
      <c r="D149" s="319"/>
      <c r="E149" s="320"/>
      <c r="F149" s="321"/>
      <c r="G149" s="322"/>
      <c r="H149" s="323"/>
      <c r="I149" s="324"/>
      <c r="J149" s="325"/>
      <c r="K149" s="326">
        <f t="shared" si="11"/>
        <v>0</v>
      </c>
      <c r="L149" s="327"/>
    </row>
    <row r="150" spans="1:12" x14ac:dyDescent="0.3">
      <c r="A150" s="268"/>
      <c r="B150" s="318">
        <f t="shared" si="10"/>
        <v>138</v>
      </c>
      <c r="C150" s="319"/>
      <c r="D150" s="319"/>
      <c r="E150" s="320"/>
      <c r="F150" s="321"/>
      <c r="G150" s="322"/>
      <c r="H150" s="323"/>
      <c r="I150" s="324"/>
      <c r="J150" s="325"/>
      <c r="K150" s="326">
        <f t="shared" si="11"/>
        <v>0</v>
      </c>
      <c r="L150" s="327"/>
    </row>
    <row r="151" spans="1:12" x14ac:dyDescent="0.3">
      <c r="A151" s="268"/>
      <c r="B151" s="318">
        <f t="shared" si="10"/>
        <v>139</v>
      </c>
      <c r="C151" s="319"/>
      <c r="D151" s="319"/>
      <c r="E151" s="320"/>
      <c r="F151" s="321"/>
      <c r="G151" s="322"/>
      <c r="H151" s="323"/>
      <c r="I151" s="324"/>
      <c r="J151" s="325"/>
      <c r="K151" s="326">
        <f t="shared" si="11"/>
        <v>0</v>
      </c>
      <c r="L151" s="327"/>
    </row>
    <row r="152" spans="1:12" x14ac:dyDescent="0.3">
      <c r="A152" s="268"/>
      <c r="B152" s="318">
        <f t="shared" si="10"/>
        <v>140</v>
      </c>
      <c r="C152" s="319"/>
      <c r="D152" s="319"/>
      <c r="E152" s="320"/>
      <c r="F152" s="321"/>
      <c r="G152" s="322"/>
      <c r="H152" s="323"/>
      <c r="I152" s="324"/>
      <c r="J152" s="325"/>
      <c r="K152" s="326">
        <f t="shared" si="11"/>
        <v>0</v>
      </c>
      <c r="L152" s="327"/>
    </row>
    <row r="153" spans="1:12" x14ac:dyDescent="0.3">
      <c r="A153" s="268"/>
      <c r="B153" s="318">
        <f t="shared" si="10"/>
        <v>141</v>
      </c>
      <c r="C153" s="319"/>
      <c r="D153" s="319"/>
      <c r="E153" s="320"/>
      <c r="F153" s="321"/>
      <c r="G153" s="322"/>
      <c r="H153" s="323"/>
      <c r="I153" s="324"/>
      <c r="J153" s="325"/>
      <c r="K153" s="326">
        <f t="shared" si="11"/>
        <v>0</v>
      </c>
      <c r="L153" s="327"/>
    </row>
    <row r="154" spans="1:12" x14ac:dyDescent="0.3">
      <c r="A154" s="268"/>
      <c r="B154" s="318">
        <f t="shared" si="10"/>
        <v>142</v>
      </c>
      <c r="C154" s="319"/>
      <c r="D154" s="319"/>
      <c r="E154" s="320"/>
      <c r="F154" s="321"/>
      <c r="G154" s="322"/>
      <c r="H154" s="323"/>
      <c r="I154" s="324"/>
      <c r="J154" s="325"/>
      <c r="K154" s="326">
        <f t="shared" si="11"/>
        <v>0</v>
      </c>
      <c r="L154" s="327"/>
    </row>
    <row r="155" spans="1:12" x14ac:dyDescent="0.3">
      <c r="A155" s="268"/>
      <c r="B155" s="318">
        <f t="shared" si="10"/>
        <v>143</v>
      </c>
      <c r="C155" s="319"/>
      <c r="D155" s="319"/>
      <c r="E155" s="320"/>
      <c r="F155" s="321"/>
      <c r="G155" s="322"/>
      <c r="H155" s="323"/>
      <c r="I155" s="324"/>
      <c r="J155" s="325"/>
      <c r="K155" s="326">
        <f t="shared" si="11"/>
        <v>0</v>
      </c>
      <c r="L155" s="327"/>
    </row>
    <row r="156" spans="1:12" x14ac:dyDescent="0.3">
      <c r="A156" s="268"/>
      <c r="B156" s="318">
        <f t="shared" si="10"/>
        <v>144</v>
      </c>
      <c r="C156" s="319"/>
      <c r="D156" s="319"/>
      <c r="E156" s="320"/>
      <c r="F156" s="321"/>
      <c r="G156" s="322"/>
      <c r="H156" s="323"/>
      <c r="I156" s="324"/>
      <c r="J156" s="325"/>
      <c r="K156" s="326">
        <f t="shared" si="11"/>
        <v>0</v>
      </c>
      <c r="L156" s="327"/>
    </row>
    <row r="157" spans="1:12" x14ac:dyDescent="0.3">
      <c r="A157" s="268"/>
      <c r="B157" s="318">
        <f t="shared" si="10"/>
        <v>145</v>
      </c>
      <c r="C157" s="319"/>
      <c r="D157" s="319"/>
      <c r="E157" s="320"/>
      <c r="F157" s="321"/>
      <c r="G157" s="322"/>
      <c r="H157" s="323"/>
      <c r="I157" s="324"/>
      <c r="J157" s="325"/>
      <c r="K157" s="326">
        <f t="shared" si="11"/>
        <v>0</v>
      </c>
      <c r="L157" s="327"/>
    </row>
    <row r="158" spans="1:12" x14ac:dyDescent="0.3">
      <c r="A158" s="268"/>
      <c r="B158" s="318">
        <f t="shared" si="10"/>
        <v>146</v>
      </c>
      <c r="C158" s="319"/>
      <c r="D158" s="319"/>
      <c r="E158" s="320"/>
      <c r="F158" s="321"/>
      <c r="G158" s="322"/>
      <c r="H158" s="323"/>
      <c r="I158" s="324"/>
      <c r="J158" s="325"/>
      <c r="K158" s="326">
        <f t="shared" si="11"/>
        <v>0</v>
      </c>
      <c r="L158" s="327"/>
    </row>
    <row r="159" spans="1:12" x14ac:dyDescent="0.3">
      <c r="A159" s="268"/>
      <c r="B159" s="318">
        <f t="shared" si="10"/>
        <v>147</v>
      </c>
      <c r="C159" s="319"/>
      <c r="D159" s="319"/>
      <c r="E159" s="320"/>
      <c r="F159" s="321"/>
      <c r="G159" s="322"/>
      <c r="H159" s="323"/>
      <c r="I159" s="324"/>
      <c r="J159" s="325"/>
      <c r="K159" s="326">
        <f t="shared" si="11"/>
        <v>0</v>
      </c>
      <c r="L159" s="327"/>
    </row>
    <row r="160" spans="1:12" x14ac:dyDescent="0.3">
      <c r="A160" s="268"/>
      <c r="B160" s="318">
        <f t="shared" si="10"/>
        <v>148</v>
      </c>
      <c r="C160" s="319"/>
      <c r="D160" s="319"/>
      <c r="E160" s="320"/>
      <c r="F160" s="321"/>
      <c r="G160" s="322"/>
      <c r="H160" s="323"/>
      <c r="I160" s="324"/>
      <c r="J160" s="325"/>
      <c r="K160" s="326">
        <f t="shared" si="11"/>
        <v>0</v>
      </c>
      <c r="L160" s="327"/>
    </row>
    <row r="161" spans="1:12" x14ac:dyDescent="0.3">
      <c r="A161" s="268"/>
      <c r="B161" s="318">
        <f t="shared" si="10"/>
        <v>149</v>
      </c>
      <c r="C161" s="319"/>
      <c r="D161" s="319"/>
      <c r="E161" s="320"/>
      <c r="F161" s="321"/>
      <c r="G161" s="322"/>
      <c r="H161" s="323"/>
      <c r="I161" s="324"/>
      <c r="J161" s="325"/>
      <c r="K161" s="326">
        <f t="shared" si="11"/>
        <v>0</v>
      </c>
      <c r="L161" s="327"/>
    </row>
    <row r="162" spans="1:12" x14ac:dyDescent="0.3">
      <c r="A162" s="268"/>
      <c r="B162" s="318">
        <f t="shared" si="10"/>
        <v>150</v>
      </c>
      <c r="C162" s="319"/>
      <c r="D162" s="319"/>
      <c r="E162" s="320"/>
      <c r="F162" s="321"/>
      <c r="G162" s="322"/>
      <c r="H162" s="323"/>
      <c r="I162" s="324"/>
      <c r="J162" s="325"/>
      <c r="K162" s="326">
        <f t="shared" si="11"/>
        <v>0</v>
      </c>
      <c r="L162" s="327"/>
    </row>
    <row r="163" spans="1:12" x14ac:dyDescent="0.3">
      <c r="A163" s="268"/>
      <c r="B163" s="318">
        <f t="shared" si="10"/>
        <v>151</v>
      </c>
      <c r="C163" s="319"/>
      <c r="D163" s="319"/>
      <c r="E163" s="320"/>
      <c r="F163" s="321"/>
      <c r="G163" s="322"/>
      <c r="H163" s="323"/>
      <c r="I163" s="324"/>
      <c r="J163" s="325"/>
      <c r="K163" s="326">
        <f t="shared" si="11"/>
        <v>0</v>
      </c>
      <c r="L163" s="327"/>
    </row>
    <row r="164" spans="1:12" x14ac:dyDescent="0.3">
      <c r="A164" s="268"/>
      <c r="B164" s="318">
        <f t="shared" si="10"/>
        <v>152</v>
      </c>
      <c r="C164" s="319"/>
      <c r="D164" s="319"/>
      <c r="E164" s="320"/>
      <c r="F164" s="321"/>
      <c r="G164" s="322"/>
      <c r="H164" s="323"/>
      <c r="I164" s="324"/>
      <c r="J164" s="325"/>
      <c r="K164" s="326">
        <f t="shared" si="11"/>
        <v>0</v>
      </c>
      <c r="L164" s="327"/>
    </row>
    <row r="165" spans="1:12" x14ac:dyDescent="0.3">
      <c r="A165" s="268"/>
      <c r="B165" s="318">
        <f t="shared" si="10"/>
        <v>153</v>
      </c>
      <c r="C165" s="319"/>
      <c r="D165" s="319"/>
      <c r="E165" s="320"/>
      <c r="F165" s="321"/>
      <c r="G165" s="322"/>
      <c r="H165" s="323"/>
      <c r="I165" s="324"/>
      <c r="J165" s="325"/>
      <c r="K165" s="326">
        <f t="shared" si="11"/>
        <v>0</v>
      </c>
      <c r="L165" s="327"/>
    </row>
    <row r="166" spans="1:12" x14ac:dyDescent="0.3">
      <c r="A166" s="268"/>
      <c r="B166" s="318">
        <f t="shared" si="10"/>
        <v>154</v>
      </c>
      <c r="C166" s="319"/>
      <c r="D166" s="319"/>
      <c r="E166" s="320"/>
      <c r="F166" s="321"/>
      <c r="G166" s="322"/>
      <c r="H166" s="323"/>
      <c r="I166" s="324"/>
      <c r="J166" s="325"/>
      <c r="K166" s="326">
        <f t="shared" si="11"/>
        <v>0</v>
      </c>
      <c r="L166" s="327"/>
    </row>
    <row r="167" spans="1:12" x14ac:dyDescent="0.3">
      <c r="A167" s="268"/>
      <c r="B167" s="318">
        <f t="shared" si="10"/>
        <v>155</v>
      </c>
      <c r="C167" s="319"/>
      <c r="D167" s="319"/>
      <c r="E167" s="320"/>
      <c r="F167" s="321"/>
      <c r="G167" s="322"/>
      <c r="H167" s="323"/>
      <c r="I167" s="324"/>
      <c r="J167" s="325"/>
      <c r="K167" s="326">
        <f t="shared" si="11"/>
        <v>0</v>
      </c>
      <c r="L167" s="327"/>
    </row>
    <row r="168" spans="1:12" x14ac:dyDescent="0.3">
      <c r="A168" s="268"/>
      <c r="B168" s="318">
        <f t="shared" si="10"/>
        <v>156</v>
      </c>
      <c r="C168" s="319"/>
      <c r="D168" s="319"/>
      <c r="E168" s="320"/>
      <c r="F168" s="321"/>
      <c r="G168" s="322"/>
      <c r="H168" s="323"/>
      <c r="I168" s="324"/>
      <c r="J168" s="325"/>
      <c r="K168" s="326">
        <f t="shared" si="11"/>
        <v>0</v>
      </c>
      <c r="L168" s="327"/>
    </row>
    <row r="169" spans="1:12" x14ac:dyDescent="0.3">
      <c r="A169" s="268"/>
      <c r="B169" s="318">
        <f t="shared" si="10"/>
        <v>157</v>
      </c>
      <c r="C169" s="319"/>
      <c r="D169" s="319"/>
      <c r="E169" s="320"/>
      <c r="F169" s="321"/>
      <c r="G169" s="322"/>
      <c r="H169" s="323"/>
      <c r="I169" s="324"/>
      <c r="J169" s="325"/>
      <c r="K169" s="326">
        <f t="shared" si="11"/>
        <v>0</v>
      </c>
      <c r="L169" s="327"/>
    </row>
    <row r="170" spans="1:12" x14ac:dyDescent="0.3">
      <c r="A170" s="268"/>
      <c r="B170" s="318">
        <f t="shared" si="10"/>
        <v>158</v>
      </c>
      <c r="C170" s="319"/>
      <c r="D170" s="319"/>
      <c r="E170" s="320"/>
      <c r="F170" s="321"/>
      <c r="G170" s="322"/>
      <c r="H170" s="323"/>
      <c r="I170" s="324"/>
      <c r="J170" s="325"/>
      <c r="K170" s="326">
        <f t="shared" si="11"/>
        <v>0</v>
      </c>
      <c r="L170" s="327"/>
    </row>
    <row r="171" spans="1:12" x14ac:dyDescent="0.3">
      <c r="A171" s="268"/>
      <c r="B171" s="318">
        <f t="shared" si="10"/>
        <v>159</v>
      </c>
      <c r="C171" s="319"/>
      <c r="D171" s="319"/>
      <c r="E171" s="320"/>
      <c r="F171" s="321"/>
      <c r="G171" s="322"/>
      <c r="H171" s="323"/>
      <c r="I171" s="324"/>
      <c r="J171" s="325"/>
      <c r="K171" s="326">
        <f t="shared" si="11"/>
        <v>0</v>
      </c>
      <c r="L171" s="327"/>
    </row>
    <row r="172" spans="1:12" x14ac:dyDescent="0.3">
      <c r="A172" s="268"/>
      <c r="B172" s="318">
        <f t="shared" si="10"/>
        <v>160</v>
      </c>
      <c r="C172" s="319"/>
      <c r="D172" s="319"/>
      <c r="E172" s="320"/>
      <c r="F172" s="321"/>
      <c r="G172" s="322"/>
      <c r="H172" s="323"/>
      <c r="I172" s="324"/>
      <c r="J172" s="325"/>
      <c r="K172" s="326">
        <f t="shared" si="11"/>
        <v>0</v>
      </c>
      <c r="L172" s="327"/>
    </row>
    <row r="173" spans="1:12" x14ac:dyDescent="0.3">
      <c r="A173" s="268"/>
      <c r="B173" s="318">
        <f t="shared" si="10"/>
        <v>161</v>
      </c>
      <c r="C173" s="319"/>
      <c r="D173" s="319"/>
      <c r="E173" s="320"/>
      <c r="F173" s="321"/>
      <c r="G173" s="322"/>
      <c r="H173" s="323"/>
      <c r="I173" s="324"/>
      <c r="J173" s="325"/>
      <c r="K173" s="326">
        <f t="shared" si="11"/>
        <v>0</v>
      </c>
      <c r="L173" s="327"/>
    </row>
    <row r="174" spans="1:12" x14ac:dyDescent="0.3">
      <c r="A174" s="268"/>
      <c r="B174" s="318">
        <f t="shared" ref="B174:B202" si="12">ROW()-12</f>
        <v>162</v>
      </c>
      <c r="C174" s="319"/>
      <c r="D174" s="319"/>
      <c r="E174" s="320"/>
      <c r="F174" s="321"/>
      <c r="G174" s="322"/>
      <c r="H174" s="323"/>
      <c r="I174" s="324"/>
      <c r="J174" s="325"/>
      <c r="K174" s="326">
        <f t="shared" ref="K174:K202" si="13">I174</f>
        <v>0</v>
      </c>
      <c r="L174" s="327"/>
    </row>
    <row r="175" spans="1:12" x14ac:dyDescent="0.3">
      <c r="A175" s="268"/>
      <c r="B175" s="318">
        <f t="shared" si="12"/>
        <v>163</v>
      </c>
      <c r="C175" s="319"/>
      <c r="D175" s="319"/>
      <c r="E175" s="320"/>
      <c r="F175" s="321"/>
      <c r="G175" s="322"/>
      <c r="H175" s="323"/>
      <c r="I175" s="324"/>
      <c r="J175" s="325"/>
      <c r="K175" s="326">
        <f t="shared" si="13"/>
        <v>0</v>
      </c>
      <c r="L175" s="327"/>
    </row>
    <row r="176" spans="1:12" x14ac:dyDescent="0.3">
      <c r="A176" s="268"/>
      <c r="B176" s="318">
        <f t="shared" si="12"/>
        <v>164</v>
      </c>
      <c r="C176" s="319"/>
      <c r="D176" s="319"/>
      <c r="E176" s="320"/>
      <c r="F176" s="321"/>
      <c r="G176" s="322"/>
      <c r="H176" s="323"/>
      <c r="I176" s="324"/>
      <c r="J176" s="325"/>
      <c r="K176" s="326">
        <f t="shared" si="13"/>
        <v>0</v>
      </c>
      <c r="L176" s="327"/>
    </row>
    <row r="177" spans="1:12" x14ac:dyDescent="0.3">
      <c r="A177" s="268"/>
      <c r="B177" s="318">
        <f t="shared" si="12"/>
        <v>165</v>
      </c>
      <c r="C177" s="319"/>
      <c r="D177" s="319"/>
      <c r="E177" s="320"/>
      <c r="F177" s="321"/>
      <c r="G177" s="322"/>
      <c r="H177" s="323"/>
      <c r="I177" s="324"/>
      <c r="J177" s="325"/>
      <c r="K177" s="326">
        <f t="shared" si="13"/>
        <v>0</v>
      </c>
      <c r="L177" s="327"/>
    </row>
    <row r="178" spans="1:12" x14ac:dyDescent="0.3">
      <c r="A178" s="268"/>
      <c r="B178" s="318">
        <f t="shared" si="12"/>
        <v>166</v>
      </c>
      <c r="C178" s="319"/>
      <c r="D178" s="319"/>
      <c r="E178" s="320"/>
      <c r="F178" s="321"/>
      <c r="G178" s="322"/>
      <c r="H178" s="323"/>
      <c r="I178" s="324"/>
      <c r="J178" s="325"/>
      <c r="K178" s="326">
        <f t="shared" si="13"/>
        <v>0</v>
      </c>
      <c r="L178" s="327"/>
    </row>
    <row r="179" spans="1:12" x14ac:dyDescent="0.3">
      <c r="A179" s="268"/>
      <c r="B179" s="318">
        <f t="shared" si="12"/>
        <v>167</v>
      </c>
      <c r="C179" s="319"/>
      <c r="D179" s="319"/>
      <c r="E179" s="320"/>
      <c r="F179" s="321"/>
      <c r="G179" s="322"/>
      <c r="H179" s="323"/>
      <c r="I179" s="324"/>
      <c r="J179" s="325"/>
      <c r="K179" s="326">
        <f t="shared" si="13"/>
        <v>0</v>
      </c>
      <c r="L179" s="327"/>
    </row>
    <row r="180" spans="1:12" x14ac:dyDescent="0.3">
      <c r="A180" s="268"/>
      <c r="B180" s="318">
        <f t="shared" si="12"/>
        <v>168</v>
      </c>
      <c r="C180" s="319"/>
      <c r="D180" s="319"/>
      <c r="E180" s="320"/>
      <c r="F180" s="321"/>
      <c r="G180" s="322"/>
      <c r="H180" s="323"/>
      <c r="I180" s="324"/>
      <c r="J180" s="325"/>
      <c r="K180" s="326">
        <f t="shared" si="13"/>
        <v>0</v>
      </c>
      <c r="L180" s="327"/>
    </row>
    <row r="181" spans="1:12" x14ac:dyDescent="0.3">
      <c r="A181" s="268"/>
      <c r="B181" s="318">
        <f t="shared" si="12"/>
        <v>169</v>
      </c>
      <c r="C181" s="319"/>
      <c r="D181" s="319"/>
      <c r="E181" s="320"/>
      <c r="F181" s="321"/>
      <c r="G181" s="322"/>
      <c r="H181" s="323"/>
      <c r="I181" s="324"/>
      <c r="J181" s="325"/>
      <c r="K181" s="326">
        <f t="shared" si="13"/>
        <v>0</v>
      </c>
      <c r="L181" s="327"/>
    </row>
    <row r="182" spans="1:12" x14ac:dyDescent="0.3">
      <c r="A182" s="268"/>
      <c r="B182" s="318">
        <f t="shared" si="12"/>
        <v>170</v>
      </c>
      <c r="C182" s="319"/>
      <c r="D182" s="319"/>
      <c r="E182" s="320"/>
      <c r="F182" s="321"/>
      <c r="G182" s="322"/>
      <c r="H182" s="323"/>
      <c r="I182" s="324"/>
      <c r="J182" s="325"/>
      <c r="K182" s="326">
        <f t="shared" si="13"/>
        <v>0</v>
      </c>
      <c r="L182" s="327"/>
    </row>
    <row r="183" spans="1:12" x14ac:dyDescent="0.3">
      <c r="A183" s="268"/>
      <c r="B183" s="318">
        <f t="shared" si="12"/>
        <v>171</v>
      </c>
      <c r="C183" s="319"/>
      <c r="D183" s="319"/>
      <c r="E183" s="320"/>
      <c r="F183" s="321"/>
      <c r="G183" s="322"/>
      <c r="H183" s="323"/>
      <c r="I183" s="324"/>
      <c r="J183" s="325"/>
      <c r="K183" s="326">
        <f t="shared" si="13"/>
        <v>0</v>
      </c>
      <c r="L183" s="327"/>
    </row>
    <row r="184" spans="1:12" x14ac:dyDescent="0.3">
      <c r="A184" s="268"/>
      <c r="B184" s="318">
        <f t="shared" si="12"/>
        <v>172</v>
      </c>
      <c r="C184" s="319"/>
      <c r="D184" s="319"/>
      <c r="E184" s="320"/>
      <c r="F184" s="321"/>
      <c r="G184" s="322"/>
      <c r="H184" s="323"/>
      <c r="I184" s="324"/>
      <c r="J184" s="325"/>
      <c r="K184" s="326">
        <f t="shared" si="13"/>
        <v>0</v>
      </c>
      <c r="L184" s="327"/>
    </row>
    <row r="185" spans="1:12" x14ac:dyDescent="0.3">
      <c r="A185" s="268"/>
      <c r="B185" s="318">
        <f t="shared" si="12"/>
        <v>173</v>
      </c>
      <c r="C185" s="319"/>
      <c r="D185" s="319"/>
      <c r="E185" s="320"/>
      <c r="F185" s="321"/>
      <c r="G185" s="322"/>
      <c r="H185" s="323"/>
      <c r="I185" s="324"/>
      <c r="J185" s="325"/>
      <c r="K185" s="326">
        <f t="shared" si="13"/>
        <v>0</v>
      </c>
      <c r="L185" s="327"/>
    </row>
    <row r="186" spans="1:12" x14ac:dyDescent="0.3">
      <c r="A186" s="268"/>
      <c r="B186" s="318">
        <f t="shared" si="12"/>
        <v>174</v>
      </c>
      <c r="C186" s="319"/>
      <c r="D186" s="319"/>
      <c r="E186" s="320"/>
      <c r="F186" s="321"/>
      <c r="G186" s="322"/>
      <c r="H186" s="323"/>
      <c r="I186" s="324"/>
      <c r="J186" s="325"/>
      <c r="K186" s="326">
        <f t="shared" si="13"/>
        <v>0</v>
      </c>
      <c r="L186" s="327"/>
    </row>
    <row r="187" spans="1:12" x14ac:dyDescent="0.3">
      <c r="A187" s="268"/>
      <c r="B187" s="318">
        <f t="shared" si="12"/>
        <v>175</v>
      </c>
      <c r="C187" s="319"/>
      <c r="D187" s="319"/>
      <c r="E187" s="320"/>
      <c r="F187" s="321"/>
      <c r="G187" s="322"/>
      <c r="H187" s="323"/>
      <c r="I187" s="324"/>
      <c r="J187" s="325"/>
      <c r="K187" s="326">
        <f t="shared" si="13"/>
        <v>0</v>
      </c>
      <c r="L187" s="327"/>
    </row>
    <row r="188" spans="1:12" x14ac:dyDescent="0.3">
      <c r="A188" s="268"/>
      <c r="B188" s="318">
        <f t="shared" si="12"/>
        <v>176</v>
      </c>
      <c r="C188" s="319"/>
      <c r="D188" s="319"/>
      <c r="E188" s="320"/>
      <c r="F188" s="321"/>
      <c r="G188" s="322"/>
      <c r="H188" s="323"/>
      <c r="I188" s="324"/>
      <c r="J188" s="325"/>
      <c r="K188" s="326">
        <f t="shared" si="13"/>
        <v>0</v>
      </c>
      <c r="L188" s="327"/>
    </row>
    <row r="189" spans="1:12" x14ac:dyDescent="0.3">
      <c r="A189" s="268"/>
      <c r="B189" s="318">
        <f t="shared" si="12"/>
        <v>177</v>
      </c>
      <c r="C189" s="319"/>
      <c r="D189" s="319"/>
      <c r="E189" s="320"/>
      <c r="F189" s="321"/>
      <c r="G189" s="322"/>
      <c r="H189" s="323"/>
      <c r="I189" s="324"/>
      <c r="J189" s="325"/>
      <c r="K189" s="326">
        <f t="shared" si="13"/>
        <v>0</v>
      </c>
      <c r="L189" s="327"/>
    </row>
    <row r="190" spans="1:12" x14ac:dyDescent="0.3">
      <c r="A190" s="268"/>
      <c r="B190" s="318">
        <f t="shared" si="12"/>
        <v>178</v>
      </c>
      <c r="C190" s="319"/>
      <c r="D190" s="319"/>
      <c r="E190" s="320"/>
      <c r="F190" s="321"/>
      <c r="G190" s="322"/>
      <c r="H190" s="323"/>
      <c r="I190" s="324"/>
      <c r="J190" s="325"/>
      <c r="K190" s="326">
        <f t="shared" si="13"/>
        <v>0</v>
      </c>
      <c r="L190" s="327"/>
    </row>
    <row r="191" spans="1:12" x14ac:dyDescent="0.3">
      <c r="A191" s="268"/>
      <c r="B191" s="318">
        <f t="shared" si="12"/>
        <v>179</v>
      </c>
      <c r="C191" s="319"/>
      <c r="D191" s="319"/>
      <c r="E191" s="320"/>
      <c r="F191" s="321"/>
      <c r="G191" s="322"/>
      <c r="H191" s="323"/>
      <c r="I191" s="324"/>
      <c r="J191" s="325"/>
      <c r="K191" s="326">
        <f t="shared" si="13"/>
        <v>0</v>
      </c>
      <c r="L191" s="327"/>
    </row>
    <row r="192" spans="1:12" x14ac:dyDescent="0.3">
      <c r="A192" s="268"/>
      <c r="B192" s="318">
        <f t="shared" si="12"/>
        <v>180</v>
      </c>
      <c r="C192" s="319"/>
      <c r="D192" s="319"/>
      <c r="E192" s="320"/>
      <c r="F192" s="321"/>
      <c r="G192" s="322"/>
      <c r="H192" s="323"/>
      <c r="I192" s="324"/>
      <c r="J192" s="325"/>
      <c r="K192" s="326">
        <f t="shared" si="13"/>
        <v>0</v>
      </c>
      <c r="L192" s="327"/>
    </row>
    <row r="193" spans="1:12" x14ac:dyDescent="0.3">
      <c r="A193" s="268"/>
      <c r="B193" s="318">
        <f t="shared" si="12"/>
        <v>181</v>
      </c>
      <c r="C193" s="319"/>
      <c r="D193" s="319"/>
      <c r="E193" s="320"/>
      <c r="F193" s="321"/>
      <c r="G193" s="322"/>
      <c r="H193" s="323"/>
      <c r="I193" s="324"/>
      <c r="J193" s="325"/>
      <c r="K193" s="326">
        <f t="shared" si="13"/>
        <v>0</v>
      </c>
      <c r="L193" s="327"/>
    </row>
    <row r="194" spans="1:12" x14ac:dyDescent="0.3">
      <c r="A194" s="268"/>
      <c r="B194" s="318">
        <f t="shared" si="12"/>
        <v>182</v>
      </c>
      <c r="C194" s="319"/>
      <c r="D194" s="319"/>
      <c r="E194" s="320"/>
      <c r="F194" s="321"/>
      <c r="G194" s="322"/>
      <c r="H194" s="323"/>
      <c r="I194" s="324"/>
      <c r="J194" s="325"/>
      <c r="K194" s="326">
        <f t="shared" si="13"/>
        <v>0</v>
      </c>
      <c r="L194" s="327"/>
    </row>
    <row r="195" spans="1:12" x14ac:dyDescent="0.3">
      <c r="A195" s="268"/>
      <c r="B195" s="318">
        <f t="shared" si="12"/>
        <v>183</v>
      </c>
      <c r="C195" s="319"/>
      <c r="D195" s="319"/>
      <c r="E195" s="320"/>
      <c r="F195" s="321"/>
      <c r="G195" s="322"/>
      <c r="H195" s="323"/>
      <c r="I195" s="324"/>
      <c r="J195" s="325"/>
      <c r="K195" s="326">
        <f t="shared" si="13"/>
        <v>0</v>
      </c>
      <c r="L195" s="327"/>
    </row>
    <row r="196" spans="1:12" x14ac:dyDescent="0.3">
      <c r="A196" s="268"/>
      <c r="B196" s="318">
        <f t="shared" si="12"/>
        <v>184</v>
      </c>
      <c r="C196" s="319"/>
      <c r="D196" s="319"/>
      <c r="E196" s="320"/>
      <c r="F196" s="321"/>
      <c r="G196" s="322"/>
      <c r="H196" s="323"/>
      <c r="I196" s="324"/>
      <c r="J196" s="325"/>
      <c r="K196" s="326">
        <f t="shared" si="13"/>
        <v>0</v>
      </c>
      <c r="L196" s="327"/>
    </row>
    <row r="197" spans="1:12" x14ac:dyDescent="0.3">
      <c r="A197" s="268"/>
      <c r="B197" s="318">
        <f t="shared" si="12"/>
        <v>185</v>
      </c>
      <c r="C197" s="319"/>
      <c r="D197" s="319"/>
      <c r="E197" s="320"/>
      <c r="F197" s="321"/>
      <c r="G197" s="322"/>
      <c r="H197" s="323"/>
      <c r="I197" s="324"/>
      <c r="J197" s="325"/>
      <c r="K197" s="326">
        <f t="shared" si="13"/>
        <v>0</v>
      </c>
      <c r="L197" s="327"/>
    </row>
    <row r="198" spans="1:12" x14ac:dyDescent="0.3">
      <c r="A198" s="268"/>
      <c r="B198" s="318">
        <f t="shared" si="12"/>
        <v>186</v>
      </c>
      <c r="C198" s="319"/>
      <c r="D198" s="319"/>
      <c r="E198" s="320"/>
      <c r="F198" s="321"/>
      <c r="G198" s="322"/>
      <c r="H198" s="323"/>
      <c r="I198" s="324"/>
      <c r="J198" s="325"/>
      <c r="K198" s="326">
        <f t="shared" si="13"/>
        <v>0</v>
      </c>
      <c r="L198" s="327"/>
    </row>
    <row r="199" spans="1:12" x14ac:dyDescent="0.3">
      <c r="A199" s="268"/>
      <c r="B199" s="318">
        <f t="shared" si="12"/>
        <v>187</v>
      </c>
      <c r="C199" s="319"/>
      <c r="D199" s="319"/>
      <c r="E199" s="320"/>
      <c r="F199" s="321"/>
      <c r="G199" s="322"/>
      <c r="H199" s="323"/>
      <c r="I199" s="324"/>
      <c r="J199" s="325"/>
      <c r="K199" s="326">
        <f t="shared" si="13"/>
        <v>0</v>
      </c>
      <c r="L199" s="327"/>
    </row>
    <row r="200" spans="1:12" x14ac:dyDescent="0.3">
      <c r="A200" s="268"/>
      <c r="B200" s="318">
        <f t="shared" si="12"/>
        <v>188</v>
      </c>
      <c r="C200" s="319"/>
      <c r="D200" s="319"/>
      <c r="E200" s="320"/>
      <c r="F200" s="321"/>
      <c r="G200" s="322"/>
      <c r="H200" s="323"/>
      <c r="I200" s="324"/>
      <c r="J200" s="325"/>
      <c r="K200" s="326">
        <f t="shared" si="13"/>
        <v>0</v>
      </c>
      <c r="L200" s="327"/>
    </row>
    <row r="201" spans="1:12" x14ac:dyDescent="0.3">
      <c r="A201" s="268"/>
      <c r="B201" s="318">
        <f t="shared" si="12"/>
        <v>189</v>
      </c>
      <c r="C201" s="319"/>
      <c r="D201" s="319"/>
      <c r="E201" s="320"/>
      <c r="F201" s="321"/>
      <c r="G201" s="322"/>
      <c r="H201" s="323"/>
      <c r="I201" s="324"/>
      <c r="J201" s="325"/>
      <c r="K201" s="326">
        <f t="shared" si="13"/>
        <v>0</v>
      </c>
      <c r="L201" s="327"/>
    </row>
    <row r="202" spans="1:12" x14ac:dyDescent="0.3">
      <c r="A202" s="268"/>
      <c r="B202" s="318">
        <f t="shared" si="12"/>
        <v>190</v>
      </c>
      <c r="C202" s="319"/>
      <c r="D202" s="319"/>
      <c r="E202" s="320"/>
      <c r="F202" s="321"/>
      <c r="G202" s="322"/>
      <c r="H202" s="323"/>
      <c r="I202" s="324"/>
      <c r="J202" s="325"/>
      <c r="K202" s="326">
        <f t="shared" si="13"/>
        <v>0</v>
      </c>
      <c r="L202" s="327"/>
    </row>
    <row r="203" spans="1:12" x14ac:dyDescent="0.3">
      <c r="A203" s="268"/>
      <c r="B203" s="285">
        <f t="shared" ref="B203:B259" si="14">ROW()-12</f>
        <v>191</v>
      </c>
      <c r="C203" s="72"/>
      <c r="D203" s="72"/>
      <c r="E203" s="73"/>
      <c r="F203" s="235"/>
      <c r="G203" s="198"/>
      <c r="H203" s="236"/>
      <c r="I203" s="75"/>
      <c r="J203" s="74"/>
      <c r="K203" s="274">
        <f t="shared" ref="K203:K259" si="15">I203</f>
        <v>0</v>
      </c>
      <c r="L203" s="76"/>
    </row>
    <row r="204" spans="1:12" x14ac:dyDescent="0.3">
      <c r="A204" s="268"/>
      <c r="B204" s="285">
        <f t="shared" ref="B204:B228" si="16">ROW()-12</f>
        <v>192</v>
      </c>
      <c r="C204" s="72"/>
      <c r="D204" s="72"/>
      <c r="E204" s="73"/>
      <c r="F204" s="235"/>
      <c r="G204" s="198"/>
      <c r="H204" s="236"/>
      <c r="I204" s="75"/>
      <c r="J204" s="74"/>
      <c r="K204" s="274">
        <f t="shared" ref="K204:K228" si="17">I204</f>
        <v>0</v>
      </c>
      <c r="L204" s="76"/>
    </row>
    <row r="205" spans="1:12" x14ac:dyDescent="0.3">
      <c r="A205" s="268"/>
      <c r="B205" s="285">
        <f t="shared" si="16"/>
        <v>193</v>
      </c>
      <c r="C205" s="72"/>
      <c r="D205" s="72"/>
      <c r="E205" s="73"/>
      <c r="F205" s="235"/>
      <c r="G205" s="198"/>
      <c r="H205" s="236"/>
      <c r="I205" s="75"/>
      <c r="J205" s="74"/>
      <c r="K205" s="274">
        <f t="shared" si="17"/>
        <v>0</v>
      </c>
      <c r="L205" s="76"/>
    </row>
    <row r="206" spans="1:12" x14ac:dyDescent="0.3">
      <c r="A206" s="268"/>
      <c r="B206" s="285">
        <f t="shared" si="16"/>
        <v>194</v>
      </c>
      <c r="C206" s="72"/>
      <c r="D206" s="72"/>
      <c r="E206" s="73"/>
      <c r="F206" s="235"/>
      <c r="G206" s="198"/>
      <c r="H206" s="236"/>
      <c r="I206" s="75"/>
      <c r="J206" s="74"/>
      <c r="K206" s="274">
        <f t="shared" si="17"/>
        <v>0</v>
      </c>
      <c r="L206" s="76"/>
    </row>
    <row r="207" spans="1:12" x14ac:dyDescent="0.3">
      <c r="A207" s="268"/>
      <c r="B207" s="285">
        <f t="shared" si="16"/>
        <v>195</v>
      </c>
      <c r="C207" s="72"/>
      <c r="D207" s="72"/>
      <c r="E207" s="73"/>
      <c r="F207" s="235"/>
      <c r="G207" s="198"/>
      <c r="H207" s="236"/>
      <c r="I207" s="75"/>
      <c r="J207" s="74"/>
      <c r="K207" s="274">
        <f t="shared" si="17"/>
        <v>0</v>
      </c>
      <c r="L207" s="76"/>
    </row>
    <row r="208" spans="1:12" x14ac:dyDescent="0.3">
      <c r="A208" s="268"/>
      <c r="B208" s="285">
        <f t="shared" si="16"/>
        <v>196</v>
      </c>
      <c r="C208" s="72"/>
      <c r="D208" s="72"/>
      <c r="E208" s="73"/>
      <c r="F208" s="235"/>
      <c r="G208" s="198"/>
      <c r="H208" s="236"/>
      <c r="I208" s="75"/>
      <c r="J208" s="74"/>
      <c r="K208" s="274">
        <f t="shared" si="17"/>
        <v>0</v>
      </c>
      <c r="L208" s="76"/>
    </row>
    <row r="209" spans="1:12" x14ac:dyDescent="0.3">
      <c r="A209" s="268"/>
      <c r="B209" s="285">
        <f t="shared" si="16"/>
        <v>197</v>
      </c>
      <c r="C209" s="72"/>
      <c r="D209" s="72"/>
      <c r="E209" s="73"/>
      <c r="F209" s="235"/>
      <c r="G209" s="198"/>
      <c r="H209" s="236"/>
      <c r="I209" s="75"/>
      <c r="J209" s="74"/>
      <c r="K209" s="274">
        <f t="shared" si="17"/>
        <v>0</v>
      </c>
      <c r="L209" s="76"/>
    </row>
    <row r="210" spans="1:12" x14ac:dyDescent="0.3">
      <c r="A210" s="268"/>
      <c r="B210" s="285">
        <f t="shared" si="16"/>
        <v>198</v>
      </c>
      <c r="C210" s="72"/>
      <c r="D210" s="72"/>
      <c r="E210" s="73"/>
      <c r="F210" s="235"/>
      <c r="G210" s="198"/>
      <c r="H210" s="236"/>
      <c r="I210" s="75"/>
      <c r="J210" s="74"/>
      <c r="K210" s="274">
        <f t="shared" si="17"/>
        <v>0</v>
      </c>
      <c r="L210" s="76"/>
    </row>
    <row r="211" spans="1:12" x14ac:dyDescent="0.3">
      <c r="A211" s="268"/>
      <c r="B211" s="285">
        <f t="shared" si="16"/>
        <v>199</v>
      </c>
      <c r="C211" s="72"/>
      <c r="D211" s="72"/>
      <c r="E211" s="73"/>
      <c r="F211" s="235"/>
      <c r="G211" s="198"/>
      <c r="H211" s="236"/>
      <c r="I211" s="75"/>
      <c r="J211" s="74"/>
      <c r="K211" s="274">
        <f t="shared" si="17"/>
        <v>0</v>
      </c>
      <c r="L211" s="76"/>
    </row>
    <row r="212" spans="1:12" x14ac:dyDescent="0.3">
      <c r="A212" s="268"/>
      <c r="B212" s="285">
        <f t="shared" si="16"/>
        <v>200</v>
      </c>
      <c r="C212" s="72"/>
      <c r="D212" s="72"/>
      <c r="E212" s="73"/>
      <c r="F212" s="235"/>
      <c r="G212" s="198"/>
      <c r="H212" s="236"/>
      <c r="I212" s="75"/>
      <c r="J212" s="74"/>
      <c r="K212" s="274">
        <f t="shared" si="17"/>
        <v>0</v>
      </c>
      <c r="L212" s="76"/>
    </row>
    <row r="213" spans="1:12" x14ac:dyDescent="0.3">
      <c r="A213" s="268"/>
      <c r="B213" s="285">
        <f t="shared" si="16"/>
        <v>201</v>
      </c>
      <c r="C213" s="72"/>
      <c r="D213" s="72"/>
      <c r="E213" s="73"/>
      <c r="F213" s="235"/>
      <c r="G213" s="198"/>
      <c r="H213" s="236"/>
      <c r="I213" s="75"/>
      <c r="J213" s="74"/>
      <c r="K213" s="274">
        <f t="shared" si="17"/>
        <v>0</v>
      </c>
      <c r="L213" s="76"/>
    </row>
    <row r="214" spans="1:12" x14ac:dyDescent="0.3">
      <c r="A214" s="268"/>
      <c r="B214" s="285">
        <f t="shared" si="16"/>
        <v>202</v>
      </c>
      <c r="C214" s="72"/>
      <c r="D214" s="72"/>
      <c r="E214" s="73"/>
      <c r="F214" s="235"/>
      <c r="G214" s="198"/>
      <c r="H214" s="236"/>
      <c r="I214" s="75"/>
      <c r="J214" s="74"/>
      <c r="K214" s="274">
        <f t="shared" si="17"/>
        <v>0</v>
      </c>
      <c r="L214" s="76"/>
    </row>
    <row r="215" spans="1:12" x14ac:dyDescent="0.3">
      <c r="A215" s="268"/>
      <c r="B215" s="285">
        <f t="shared" si="16"/>
        <v>203</v>
      </c>
      <c r="C215" s="72"/>
      <c r="D215" s="72"/>
      <c r="E215" s="73"/>
      <c r="F215" s="235"/>
      <c r="G215" s="198"/>
      <c r="H215" s="236"/>
      <c r="I215" s="75"/>
      <c r="J215" s="74"/>
      <c r="K215" s="274">
        <f t="shared" si="17"/>
        <v>0</v>
      </c>
      <c r="L215" s="76"/>
    </row>
    <row r="216" spans="1:12" x14ac:dyDescent="0.3">
      <c r="A216" s="268"/>
      <c r="B216" s="285">
        <f t="shared" si="16"/>
        <v>204</v>
      </c>
      <c r="C216" s="72"/>
      <c r="D216" s="72"/>
      <c r="E216" s="73"/>
      <c r="F216" s="235"/>
      <c r="G216" s="198"/>
      <c r="H216" s="236"/>
      <c r="I216" s="75"/>
      <c r="J216" s="74"/>
      <c r="K216" s="274">
        <f t="shared" si="17"/>
        <v>0</v>
      </c>
      <c r="L216" s="76"/>
    </row>
    <row r="217" spans="1:12" x14ac:dyDescent="0.3">
      <c r="A217" s="268"/>
      <c r="B217" s="285">
        <f t="shared" si="16"/>
        <v>205</v>
      </c>
      <c r="C217" s="72"/>
      <c r="D217" s="72"/>
      <c r="E217" s="73"/>
      <c r="F217" s="235"/>
      <c r="G217" s="198"/>
      <c r="H217" s="236"/>
      <c r="I217" s="75"/>
      <c r="J217" s="74"/>
      <c r="K217" s="274">
        <f t="shared" si="17"/>
        <v>0</v>
      </c>
      <c r="L217" s="76"/>
    </row>
    <row r="218" spans="1:12" x14ac:dyDescent="0.3">
      <c r="A218" s="268"/>
      <c r="B218" s="285">
        <f t="shared" si="16"/>
        <v>206</v>
      </c>
      <c r="C218" s="72"/>
      <c r="D218" s="72"/>
      <c r="E218" s="73"/>
      <c r="F218" s="235"/>
      <c r="G218" s="198"/>
      <c r="H218" s="236"/>
      <c r="I218" s="75"/>
      <c r="J218" s="74"/>
      <c r="K218" s="274">
        <f t="shared" si="17"/>
        <v>0</v>
      </c>
      <c r="L218" s="76"/>
    </row>
    <row r="219" spans="1:12" x14ac:dyDescent="0.3">
      <c r="A219" s="268"/>
      <c r="B219" s="285">
        <f t="shared" si="16"/>
        <v>207</v>
      </c>
      <c r="C219" s="72"/>
      <c r="D219" s="72"/>
      <c r="E219" s="73"/>
      <c r="F219" s="235"/>
      <c r="G219" s="198"/>
      <c r="H219" s="236"/>
      <c r="I219" s="75"/>
      <c r="J219" s="74"/>
      <c r="K219" s="274">
        <f t="shared" si="17"/>
        <v>0</v>
      </c>
      <c r="L219" s="76"/>
    </row>
    <row r="220" spans="1:12" x14ac:dyDescent="0.3">
      <c r="A220" s="268"/>
      <c r="B220" s="285">
        <f t="shared" si="16"/>
        <v>208</v>
      </c>
      <c r="C220" s="72"/>
      <c r="D220" s="72"/>
      <c r="E220" s="73"/>
      <c r="F220" s="235"/>
      <c r="G220" s="198"/>
      <c r="H220" s="236"/>
      <c r="I220" s="75"/>
      <c r="J220" s="74"/>
      <c r="K220" s="274">
        <f t="shared" si="17"/>
        <v>0</v>
      </c>
      <c r="L220" s="76"/>
    </row>
    <row r="221" spans="1:12" x14ac:dyDescent="0.3">
      <c r="A221" s="268"/>
      <c r="B221" s="285">
        <f t="shared" si="16"/>
        <v>209</v>
      </c>
      <c r="C221" s="72"/>
      <c r="D221" s="72"/>
      <c r="E221" s="73"/>
      <c r="F221" s="235"/>
      <c r="G221" s="198"/>
      <c r="H221" s="236"/>
      <c r="I221" s="75"/>
      <c r="J221" s="74"/>
      <c r="K221" s="274">
        <f t="shared" si="17"/>
        <v>0</v>
      </c>
      <c r="L221" s="76"/>
    </row>
    <row r="222" spans="1:12" x14ac:dyDescent="0.3">
      <c r="A222" s="268"/>
      <c r="B222" s="285">
        <f t="shared" si="16"/>
        <v>210</v>
      </c>
      <c r="C222" s="72"/>
      <c r="D222" s="72"/>
      <c r="E222" s="73"/>
      <c r="F222" s="235"/>
      <c r="G222" s="198"/>
      <c r="H222" s="236"/>
      <c r="I222" s="75"/>
      <c r="J222" s="74"/>
      <c r="K222" s="274">
        <f t="shared" si="17"/>
        <v>0</v>
      </c>
      <c r="L222" s="76"/>
    </row>
    <row r="223" spans="1:12" x14ac:dyDescent="0.3">
      <c r="A223" s="268"/>
      <c r="B223" s="285">
        <f t="shared" si="16"/>
        <v>211</v>
      </c>
      <c r="C223" s="72"/>
      <c r="D223" s="72"/>
      <c r="E223" s="73"/>
      <c r="F223" s="235"/>
      <c r="G223" s="198"/>
      <c r="H223" s="236"/>
      <c r="I223" s="75"/>
      <c r="J223" s="74"/>
      <c r="K223" s="274">
        <f t="shared" si="17"/>
        <v>0</v>
      </c>
      <c r="L223" s="76"/>
    </row>
    <row r="224" spans="1:12" x14ac:dyDescent="0.3">
      <c r="A224" s="268"/>
      <c r="B224" s="285">
        <f t="shared" si="16"/>
        <v>212</v>
      </c>
      <c r="C224" s="72"/>
      <c r="D224" s="72"/>
      <c r="E224" s="73"/>
      <c r="F224" s="235"/>
      <c r="G224" s="198"/>
      <c r="H224" s="236"/>
      <c r="I224" s="75"/>
      <c r="J224" s="74"/>
      <c r="K224" s="274">
        <f t="shared" si="17"/>
        <v>0</v>
      </c>
      <c r="L224" s="76"/>
    </row>
    <row r="225" spans="1:12" x14ac:dyDescent="0.3">
      <c r="A225" s="268"/>
      <c r="B225" s="285">
        <f t="shared" si="16"/>
        <v>213</v>
      </c>
      <c r="C225" s="72"/>
      <c r="D225" s="72"/>
      <c r="E225" s="73"/>
      <c r="F225" s="235"/>
      <c r="G225" s="198"/>
      <c r="H225" s="236"/>
      <c r="I225" s="75"/>
      <c r="J225" s="74"/>
      <c r="K225" s="274">
        <f t="shared" si="17"/>
        <v>0</v>
      </c>
      <c r="L225" s="76"/>
    </row>
    <row r="226" spans="1:12" x14ac:dyDescent="0.3">
      <c r="A226" s="268"/>
      <c r="B226" s="285">
        <f t="shared" si="16"/>
        <v>214</v>
      </c>
      <c r="C226" s="72"/>
      <c r="D226" s="72"/>
      <c r="E226" s="73"/>
      <c r="F226" s="235"/>
      <c r="G226" s="198"/>
      <c r="H226" s="236"/>
      <c r="I226" s="75"/>
      <c r="J226" s="74"/>
      <c r="K226" s="274">
        <f t="shared" si="17"/>
        <v>0</v>
      </c>
      <c r="L226" s="76"/>
    </row>
    <row r="227" spans="1:12" x14ac:dyDescent="0.3">
      <c r="A227" s="268"/>
      <c r="B227" s="285">
        <f t="shared" si="16"/>
        <v>215</v>
      </c>
      <c r="C227" s="72"/>
      <c r="D227" s="72"/>
      <c r="E227" s="73"/>
      <c r="F227" s="235"/>
      <c r="G227" s="198"/>
      <c r="H227" s="236"/>
      <c r="I227" s="75"/>
      <c r="J227" s="74"/>
      <c r="K227" s="274">
        <f t="shared" si="17"/>
        <v>0</v>
      </c>
      <c r="L227" s="76"/>
    </row>
    <row r="228" spans="1:12" x14ac:dyDescent="0.3">
      <c r="A228" s="268"/>
      <c r="B228" s="285">
        <f t="shared" si="16"/>
        <v>216</v>
      </c>
      <c r="C228" s="72"/>
      <c r="D228" s="72"/>
      <c r="E228" s="73"/>
      <c r="F228" s="235"/>
      <c r="G228" s="198"/>
      <c r="H228" s="236"/>
      <c r="I228" s="75"/>
      <c r="J228" s="74"/>
      <c r="K228" s="274">
        <f t="shared" si="17"/>
        <v>0</v>
      </c>
      <c r="L228" s="76"/>
    </row>
    <row r="229" spans="1:12" x14ac:dyDescent="0.3">
      <c r="A229" s="268"/>
      <c r="B229" s="285">
        <f t="shared" si="14"/>
        <v>217</v>
      </c>
      <c r="C229" s="72"/>
      <c r="D229" s="72"/>
      <c r="E229" s="73"/>
      <c r="F229" s="235"/>
      <c r="G229" s="198"/>
      <c r="H229" s="236"/>
      <c r="I229" s="75"/>
      <c r="J229" s="74"/>
      <c r="K229" s="274">
        <f t="shared" si="15"/>
        <v>0</v>
      </c>
      <c r="L229" s="76"/>
    </row>
    <row r="230" spans="1:12" x14ac:dyDescent="0.3">
      <c r="A230" s="268"/>
      <c r="B230" s="285">
        <f t="shared" si="14"/>
        <v>218</v>
      </c>
      <c r="C230" s="72"/>
      <c r="D230" s="72"/>
      <c r="E230" s="73"/>
      <c r="F230" s="235"/>
      <c r="G230" s="198"/>
      <c r="H230" s="236"/>
      <c r="I230" s="75"/>
      <c r="J230" s="74"/>
      <c r="K230" s="274">
        <f t="shared" si="15"/>
        <v>0</v>
      </c>
      <c r="L230" s="76"/>
    </row>
    <row r="231" spans="1:12" x14ac:dyDescent="0.3">
      <c r="A231" s="268"/>
      <c r="B231" s="285">
        <f t="shared" si="14"/>
        <v>219</v>
      </c>
      <c r="C231" s="72"/>
      <c r="D231" s="72"/>
      <c r="E231" s="73"/>
      <c r="F231" s="235"/>
      <c r="G231" s="198"/>
      <c r="H231" s="236"/>
      <c r="I231" s="75"/>
      <c r="J231" s="74"/>
      <c r="K231" s="274">
        <f t="shared" si="15"/>
        <v>0</v>
      </c>
      <c r="L231" s="76"/>
    </row>
    <row r="232" spans="1:12" x14ac:dyDescent="0.3">
      <c r="A232" s="268"/>
      <c r="B232" s="285">
        <f t="shared" si="14"/>
        <v>220</v>
      </c>
      <c r="C232" s="72"/>
      <c r="D232" s="72"/>
      <c r="E232" s="73"/>
      <c r="F232" s="235"/>
      <c r="G232" s="198"/>
      <c r="H232" s="236"/>
      <c r="I232" s="75"/>
      <c r="J232" s="74"/>
      <c r="K232" s="274">
        <f t="shared" si="15"/>
        <v>0</v>
      </c>
      <c r="L232" s="76"/>
    </row>
    <row r="233" spans="1:12" x14ac:dyDescent="0.3">
      <c r="A233" s="268"/>
      <c r="B233" s="285">
        <f t="shared" si="14"/>
        <v>221</v>
      </c>
      <c r="C233" s="72"/>
      <c r="D233" s="72"/>
      <c r="E233" s="73"/>
      <c r="F233" s="235"/>
      <c r="G233" s="198"/>
      <c r="H233" s="236"/>
      <c r="I233" s="75"/>
      <c r="J233" s="74"/>
      <c r="K233" s="274">
        <f t="shared" si="15"/>
        <v>0</v>
      </c>
      <c r="L233" s="76"/>
    </row>
    <row r="234" spans="1:12" x14ac:dyDescent="0.3">
      <c r="A234" s="268"/>
      <c r="B234" s="285">
        <f t="shared" si="14"/>
        <v>222</v>
      </c>
      <c r="C234" s="72"/>
      <c r="D234" s="72"/>
      <c r="E234" s="73"/>
      <c r="F234" s="235"/>
      <c r="G234" s="198"/>
      <c r="H234" s="236"/>
      <c r="I234" s="75"/>
      <c r="J234" s="74"/>
      <c r="K234" s="274">
        <f t="shared" si="15"/>
        <v>0</v>
      </c>
      <c r="L234" s="76"/>
    </row>
    <row r="235" spans="1:12" x14ac:dyDescent="0.3">
      <c r="A235" s="268"/>
      <c r="B235" s="285">
        <f t="shared" si="14"/>
        <v>223</v>
      </c>
      <c r="C235" s="72"/>
      <c r="D235" s="72"/>
      <c r="E235" s="73"/>
      <c r="F235" s="235"/>
      <c r="G235" s="198"/>
      <c r="H235" s="236"/>
      <c r="I235" s="75"/>
      <c r="J235" s="74"/>
      <c r="K235" s="274">
        <f t="shared" si="15"/>
        <v>0</v>
      </c>
      <c r="L235" s="76"/>
    </row>
    <row r="236" spans="1:12" x14ac:dyDescent="0.3">
      <c r="A236" s="268"/>
      <c r="B236" s="285">
        <f t="shared" si="14"/>
        <v>224</v>
      </c>
      <c r="C236" s="72"/>
      <c r="D236" s="72"/>
      <c r="E236" s="73"/>
      <c r="F236" s="235"/>
      <c r="G236" s="198"/>
      <c r="H236" s="236"/>
      <c r="I236" s="75"/>
      <c r="J236" s="74"/>
      <c r="K236" s="274">
        <f t="shared" si="15"/>
        <v>0</v>
      </c>
      <c r="L236" s="76"/>
    </row>
    <row r="237" spans="1:12" x14ac:dyDescent="0.3">
      <c r="A237" s="268"/>
      <c r="B237" s="285">
        <f t="shared" si="14"/>
        <v>225</v>
      </c>
      <c r="C237" s="72"/>
      <c r="D237" s="72"/>
      <c r="E237" s="73"/>
      <c r="F237" s="235"/>
      <c r="G237" s="198"/>
      <c r="H237" s="236"/>
      <c r="I237" s="75"/>
      <c r="J237" s="74"/>
      <c r="K237" s="274">
        <f t="shared" si="15"/>
        <v>0</v>
      </c>
      <c r="L237" s="76"/>
    </row>
    <row r="238" spans="1:12" x14ac:dyDescent="0.3">
      <c r="A238" s="268"/>
      <c r="B238" s="285">
        <f t="shared" si="14"/>
        <v>226</v>
      </c>
      <c r="C238" s="72"/>
      <c r="D238" s="72"/>
      <c r="E238" s="73"/>
      <c r="F238" s="235"/>
      <c r="G238" s="198"/>
      <c r="H238" s="236"/>
      <c r="I238" s="75"/>
      <c r="J238" s="74"/>
      <c r="K238" s="274">
        <f t="shared" si="15"/>
        <v>0</v>
      </c>
      <c r="L238" s="76"/>
    </row>
    <row r="239" spans="1:12" x14ac:dyDescent="0.3">
      <c r="A239" s="268"/>
      <c r="B239" s="285">
        <f t="shared" si="14"/>
        <v>227</v>
      </c>
      <c r="C239" s="72"/>
      <c r="D239" s="72"/>
      <c r="E239" s="73"/>
      <c r="F239" s="235"/>
      <c r="G239" s="198"/>
      <c r="H239" s="236"/>
      <c r="I239" s="75"/>
      <c r="J239" s="74"/>
      <c r="K239" s="274">
        <f t="shared" si="15"/>
        <v>0</v>
      </c>
      <c r="L239" s="76"/>
    </row>
    <row r="240" spans="1:12" x14ac:dyDescent="0.3">
      <c r="A240" s="268"/>
      <c r="B240" s="285">
        <f t="shared" si="14"/>
        <v>228</v>
      </c>
      <c r="C240" s="72"/>
      <c r="D240" s="72"/>
      <c r="E240" s="73"/>
      <c r="F240" s="235"/>
      <c r="G240" s="198"/>
      <c r="H240" s="236"/>
      <c r="I240" s="75"/>
      <c r="J240" s="74"/>
      <c r="K240" s="274">
        <f t="shared" si="15"/>
        <v>0</v>
      </c>
      <c r="L240" s="76"/>
    </row>
    <row r="241" spans="1:12" x14ac:dyDescent="0.3">
      <c r="A241" s="268"/>
      <c r="B241" s="285">
        <f t="shared" si="14"/>
        <v>229</v>
      </c>
      <c r="C241" s="72"/>
      <c r="D241" s="72"/>
      <c r="E241" s="73"/>
      <c r="F241" s="235"/>
      <c r="G241" s="198"/>
      <c r="H241" s="236"/>
      <c r="I241" s="75"/>
      <c r="J241" s="74"/>
      <c r="K241" s="274">
        <f t="shared" si="15"/>
        <v>0</v>
      </c>
      <c r="L241" s="76"/>
    </row>
    <row r="242" spans="1:12" x14ac:dyDescent="0.3">
      <c r="A242" s="268"/>
      <c r="B242" s="285">
        <f t="shared" si="14"/>
        <v>230</v>
      </c>
      <c r="C242" s="72"/>
      <c r="D242" s="72"/>
      <c r="E242" s="73"/>
      <c r="F242" s="235"/>
      <c r="G242" s="198"/>
      <c r="H242" s="236"/>
      <c r="I242" s="75"/>
      <c r="J242" s="74"/>
      <c r="K242" s="274">
        <f t="shared" si="15"/>
        <v>0</v>
      </c>
      <c r="L242" s="76"/>
    </row>
    <row r="243" spans="1:12" x14ac:dyDescent="0.3">
      <c r="A243" s="268"/>
      <c r="B243" s="285">
        <f t="shared" si="14"/>
        <v>231</v>
      </c>
      <c r="C243" s="72"/>
      <c r="D243" s="72"/>
      <c r="E243" s="73"/>
      <c r="F243" s="235"/>
      <c r="G243" s="198"/>
      <c r="H243" s="236"/>
      <c r="I243" s="75"/>
      <c r="J243" s="74"/>
      <c r="K243" s="274">
        <f t="shared" si="15"/>
        <v>0</v>
      </c>
      <c r="L243" s="76"/>
    </row>
    <row r="244" spans="1:12" x14ac:dyDescent="0.3">
      <c r="A244" s="268"/>
      <c r="B244" s="285">
        <f t="shared" si="14"/>
        <v>232</v>
      </c>
      <c r="C244" s="72"/>
      <c r="D244" s="72"/>
      <c r="E244" s="73"/>
      <c r="F244" s="235"/>
      <c r="G244" s="198"/>
      <c r="H244" s="236"/>
      <c r="I244" s="75"/>
      <c r="J244" s="74"/>
      <c r="K244" s="274">
        <f t="shared" si="15"/>
        <v>0</v>
      </c>
      <c r="L244" s="76"/>
    </row>
    <row r="245" spans="1:12" x14ac:dyDescent="0.3">
      <c r="A245" s="268"/>
      <c r="B245" s="285">
        <f t="shared" si="14"/>
        <v>233</v>
      </c>
      <c r="C245" s="72"/>
      <c r="D245" s="72"/>
      <c r="E245" s="73"/>
      <c r="F245" s="235"/>
      <c r="G245" s="198"/>
      <c r="H245" s="236"/>
      <c r="I245" s="75"/>
      <c r="J245" s="74"/>
      <c r="K245" s="274">
        <f t="shared" si="15"/>
        <v>0</v>
      </c>
      <c r="L245" s="76"/>
    </row>
    <row r="246" spans="1:12" x14ac:dyDescent="0.3">
      <c r="A246" s="268"/>
      <c r="B246" s="285">
        <f t="shared" si="14"/>
        <v>234</v>
      </c>
      <c r="C246" s="72"/>
      <c r="D246" s="72"/>
      <c r="E246" s="73"/>
      <c r="F246" s="235"/>
      <c r="G246" s="198"/>
      <c r="H246" s="236"/>
      <c r="I246" s="75"/>
      <c r="J246" s="74"/>
      <c r="K246" s="274">
        <f t="shared" si="15"/>
        <v>0</v>
      </c>
      <c r="L246" s="76"/>
    </row>
    <row r="247" spans="1:12" x14ac:dyDescent="0.3">
      <c r="A247" s="268"/>
      <c r="B247" s="285">
        <f t="shared" si="14"/>
        <v>235</v>
      </c>
      <c r="C247" s="72"/>
      <c r="D247" s="72"/>
      <c r="E247" s="73"/>
      <c r="F247" s="235"/>
      <c r="G247" s="198"/>
      <c r="H247" s="236"/>
      <c r="I247" s="75"/>
      <c r="J247" s="74"/>
      <c r="K247" s="274">
        <f t="shared" si="15"/>
        <v>0</v>
      </c>
      <c r="L247" s="76"/>
    </row>
    <row r="248" spans="1:12" x14ac:dyDescent="0.3">
      <c r="A248" s="268"/>
      <c r="B248" s="285">
        <f t="shared" si="14"/>
        <v>236</v>
      </c>
      <c r="C248" s="72"/>
      <c r="D248" s="72"/>
      <c r="E248" s="73"/>
      <c r="F248" s="235"/>
      <c r="G248" s="198"/>
      <c r="H248" s="236"/>
      <c r="I248" s="75"/>
      <c r="J248" s="74"/>
      <c r="K248" s="274">
        <f t="shared" si="15"/>
        <v>0</v>
      </c>
      <c r="L248" s="76"/>
    </row>
    <row r="249" spans="1:12" x14ac:dyDescent="0.3">
      <c r="A249" s="268"/>
      <c r="B249" s="285">
        <f t="shared" si="14"/>
        <v>237</v>
      </c>
      <c r="C249" s="72"/>
      <c r="D249" s="72"/>
      <c r="E249" s="73"/>
      <c r="F249" s="235"/>
      <c r="G249" s="198"/>
      <c r="H249" s="236"/>
      <c r="I249" s="75"/>
      <c r="J249" s="74"/>
      <c r="K249" s="274">
        <f t="shared" si="15"/>
        <v>0</v>
      </c>
      <c r="L249" s="76"/>
    </row>
    <row r="250" spans="1:12" x14ac:dyDescent="0.3">
      <c r="A250" s="268"/>
      <c r="B250" s="285">
        <f t="shared" si="14"/>
        <v>238</v>
      </c>
      <c r="C250" s="72"/>
      <c r="D250" s="72"/>
      <c r="E250" s="73"/>
      <c r="F250" s="235"/>
      <c r="G250" s="198"/>
      <c r="H250" s="236"/>
      <c r="I250" s="75"/>
      <c r="J250" s="74"/>
      <c r="K250" s="274">
        <f t="shared" si="15"/>
        <v>0</v>
      </c>
      <c r="L250" s="76"/>
    </row>
    <row r="251" spans="1:12" x14ac:dyDescent="0.3">
      <c r="A251" s="268"/>
      <c r="B251" s="285">
        <f t="shared" si="14"/>
        <v>239</v>
      </c>
      <c r="C251" s="72"/>
      <c r="D251" s="72"/>
      <c r="E251" s="73"/>
      <c r="F251" s="235"/>
      <c r="G251" s="198"/>
      <c r="H251" s="236"/>
      <c r="I251" s="75"/>
      <c r="J251" s="74"/>
      <c r="K251" s="274">
        <f t="shared" si="15"/>
        <v>0</v>
      </c>
      <c r="L251" s="76"/>
    </row>
    <row r="252" spans="1:12" x14ac:dyDescent="0.3">
      <c r="A252" s="268"/>
      <c r="B252" s="285">
        <f t="shared" si="14"/>
        <v>240</v>
      </c>
      <c r="C252" s="72"/>
      <c r="D252" s="72"/>
      <c r="E252" s="73"/>
      <c r="F252" s="235"/>
      <c r="G252" s="198"/>
      <c r="H252" s="236"/>
      <c r="I252" s="75"/>
      <c r="J252" s="74"/>
      <c r="K252" s="274">
        <f t="shared" si="15"/>
        <v>0</v>
      </c>
      <c r="L252" s="76"/>
    </row>
    <row r="253" spans="1:12" x14ac:dyDescent="0.3">
      <c r="A253" s="268"/>
      <c r="B253" s="285">
        <f t="shared" si="14"/>
        <v>241</v>
      </c>
      <c r="C253" s="72"/>
      <c r="D253" s="72"/>
      <c r="E253" s="73"/>
      <c r="F253" s="235"/>
      <c r="G253" s="198"/>
      <c r="H253" s="236"/>
      <c r="I253" s="75"/>
      <c r="J253" s="74"/>
      <c r="K253" s="274">
        <f t="shared" si="15"/>
        <v>0</v>
      </c>
      <c r="L253" s="76"/>
    </row>
    <row r="254" spans="1:12" x14ac:dyDescent="0.3">
      <c r="A254" s="268"/>
      <c r="B254" s="285">
        <f t="shared" si="14"/>
        <v>242</v>
      </c>
      <c r="C254" s="72"/>
      <c r="D254" s="72"/>
      <c r="E254" s="73"/>
      <c r="F254" s="235"/>
      <c r="G254" s="198"/>
      <c r="H254" s="236"/>
      <c r="I254" s="75"/>
      <c r="J254" s="74"/>
      <c r="K254" s="274">
        <f t="shared" si="15"/>
        <v>0</v>
      </c>
      <c r="L254" s="76"/>
    </row>
    <row r="255" spans="1:12" x14ac:dyDescent="0.3">
      <c r="A255" s="268"/>
      <c r="B255" s="285">
        <f t="shared" si="14"/>
        <v>243</v>
      </c>
      <c r="C255" s="72"/>
      <c r="D255" s="72"/>
      <c r="E255" s="73"/>
      <c r="F255" s="235"/>
      <c r="G255" s="198"/>
      <c r="H255" s="236"/>
      <c r="I255" s="75"/>
      <c r="J255" s="74"/>
      <c r="K255" s="274">
        <f t="shared" si="15"/>
        <v>0</v>
      </c>
      <c r="L255" s="76"/>
    </row>
    <row r="256" spans="1:12" x14ac:dyDescent="0.3">
      <c r="A256" s="268"/>
      <c r="B256" s="285">
        <f t="shared" si="14"/>
        <v>244</v>
      </c>
      <c r="C256" s="72"/>
      <c r="D256" s="72"/>
      <c r="E256" s="73"/>
      <c r="F256" s="235"/>
      <c r="G256" s="198"/>
      <c r="H256" s="236"/>
      <c r="I256" s="75"/>
      <c r="J256" s="74"/>
      <c r="K256" s="274">
        <f t="shared" si="15"/>
        <v>0</v>
      </c>
      <c r="L256" s="76"/>
    </row>
    <row r="257" spans="1:12" x14ac:dyDescent="0.3">
      <c r="A257" s="268"/>
      <c r="B257" s="285">
        <f t="shared" si="14"/>
        <v>245</v>
      </c>
      <c r="C257" s="72"/>
      <c r="D257" s="72"/>
      <c r="E257" s="73"/>
      <c r="F257" s="235"/>
      <c r="G257" s="198"/>
      <c r="H257" s="236"/>
      <c r="I257" s="75"/>
      <c r="J257" s="74"/>
      <c r="K257" s="274">
        <f t="shared" si="15"/>
        <v>0</v>
      </c>
      <c r="L257" s="76"/>
    </row>
    <row r="258" spans="1:12" x14ac:dyDescent="0.3">
      <c r="A258" s="268"/>
      <c r="B258" s="285">
        <f t="shared" si="14"/>
        <v>246</v>
      </c>
      <c r="C258" s="72"/>
      <c r="D258" s="72"/>
      <c r="E258" s="73"/>
      <c r="F258" s="235"/>
      <c r="G258" s="198"/>
      <c r="H258" s="236"/>
      <c r="I258" s="75"/>
      <c r="J258" s="74"/>
      <c r="K258" s="274">
        <f t="shared" si="15"/>
        <v>0</v>
      </c>
      <c r="L258" s="76"/>
    </row>
    <row r="259" spans="1:12" x14ac:dyDescent="0.3">
      <c r="A259" s="268"/>
      <c r="B259" s="285">
        <f t="shared" si="14"/>
        <v>247</v>
      </c>
      <c r="C259" s="72"/>
      <c r="D259" s="72"/>
      <c r="E259" s="73"/>
      <c r="F259" s="235"/>
      <c r="G259" s="198"/>
      <c r="H259" s="236"/>
      <c r="I259" s="75"/>
      <c r="J259" s="74"/>
      <c r="K259" s="274">
        <f t="shared" si="15"/>
        <v>0</v>
      </c>
      <c r="L259" s="76"/>
    </row>
    <row r="260" spans="1:12" x14ac:dyDescent="0.3">
      <c r="A260" s="268"/>
      <c r="B260" s="285">
        <f t="shared" ref="B260:B291" si="18">ROW()-12</f>
        <v>248</v>
      </c>
      <c r="C260" s="72"/>
      <c r="D260" s="72"/>
      <c r="E260" s="73"/>
      <c r="F260" s="235"/>
      <c r="G260" s="198"/>
      <c r="H260" s="236"/>
      <c r="I260" s="75"/>
      <c r="J260" s="74"/>
      <c r="K260" s="274">
        <f t="shared" ref="K260:K291" si="19">I260</f>
        <v>0</v>
      </c>
      <c r="L260" s="76"/>
    </row>
    <row r="261" spans="1:12" x14ac:dyDescent="0.3">
      <c r="A261" s="268"/>
      <c r="B261" s="285">
        <f t="shared" si="18"/>
        <v>249</v>
      </c>
      <c r="C261" s="72"/>
      <c r="D261" s="72"/>
      <c r="E261" s="73"/>
      <c r="F261" s="235"/>
      <c r="G261" s="198"/>
      <c r="H261" s="236"/>
      <c r="I261" s="75"/>
      <c r="J261" s="74"/>
      <c r="K261" s="274">
        <f t="shared" si="19"/>
        <v>0</v>
      </c>
      <c r="L261" s="76"/>
    </row>
    <row r="262" spans="1:12" x14ac:dyDescent="0.3">
      <c r="A262" s="268"/>
      <c r="B262" s="285">
        <f t="shared" si="18"/>
        <v>250</v>
      </c>
      <c r="C262" s="72"/>
      <c r="D262" s="72"/>
      <c r="E262" s="73"/>
      <c r="F262" s="235"/>
      <c r="G262" s="198"/>
      <c r="H262" s="236"/>
      <c r="I262" s="75"/>
      <c r="J262" s="74"/>
      <c r="K262" s="274">
        <f t="shared" si="19"/>
        <v>0</v>
      </c>
      <c r="L262" s="76"/>
    </row>
    <row r="263" spans="1:12" x14ac:dyDescent="0.3">
      <c r="A263" s="268"/>
      <c r="B263" s="285">
        <f t="shared" si="18"/>
        <v>251</v>
      </c>
      <c r="C263" s="72"/>
      <c r="D263" s="72"/>
      <c r="E263" s="73"/>
      <c r="F263" s="235"/>
      <c r="G263" s="198"/>
      <c r="H263" s="236"/>
      <c r="I263" s="75"/>
      <c r="J263" s="74"/>
      <c r="K263" s="274">
        <f t="shared" si="19"/>
        <v>0</v>
      </c>
      <c r="L263" s="76"/>
    </row>
    <row r="264" spans="1:12" x14ac:dyDescent="0.3">
      <c r="A264" s="268"/>
      <c r="B264" s="285">
        <f t="shared" si="18"/>
        <v>252</v>
      </c>
      <c r="C264" s="72"/>
      <c r="D264" s="72"/>
      <c r="E264" s="73"/>
      <c r="F264" s="235"/>
      <c r="G264" s="198"/>
      <c r="H264" s="236"/>
      <c r="I264" s="75"/>
      <c r="J264" s="74"/>
      <c r="K264" s="274">
        <f t="shared" si="19"/>
        <v>0</v>
      </c>
      <c r="L264" s="76"/>
    </row>
    <row r="265" spans="1:12" x14ac:dyDescent="0.3">
      <c r="A265" s="268"/>
      <c r="B265" s="285">
        <f t="shared" si="18"/>
        <v>253</v>
      </c>
      <c r="C265" s="72"/>
      <c r="D265" s="72"/>
      <c r="E265" s="73"/>
      <c r="F265" s="235"/>
      <c r="G265" s="198"/>
      <c r="H265" s="236"/>
      <c r="I265" s="75"/>
      <c r="J265" s="74"/>
      <c r="K265" s="274">
        <f t="shared" si="19"/>
        <v>0</v>
      </c>
      <c r="L265" s="76"/>
    </row>
    <row r="266" spans="1:12" x14ac:dyDescent="0.3">
      <c r="A266" s="268"/>
      <c r="B266" s="285">
        <f t="shared" si="18"/>
        <v>254</v>
      </c>
      <c r="C266" s="72"/>
      <c r="D266" s="72"/>
      <c r="E266" s="73"/>
      <c r="F266" s="235"/>
      <c r="G266" s="198"/>
      <c r="H266" s="236"/>
      <c r="I266" s="75"/>
      <c r="J266" s="74"/>
      <c r="K266" s="274">
        <f t="shared" si="19"/>
        <v>0</v>
      </c>
      <c r="L266" s="76"/>
    </row>
    <row r="267" spans="1:12" x14ac:dyDescent="0.3">
      <c r="A267" s="268"/>
      <c r="B267" s="285">
        <f t="shared" si="18"/>
        <v>255</v>
      </c>
      <c r="C267" s="72"/>
      <c r="D267" s="72"/>
      <c r="E267" s="73"/>
      <c r="F267" s="235"/>
      <c r="G267" s="198"/>
      <c r="H267" s="236"/>
      <c r="I267" s="75"/>
      <c r="J267" s="74"/>
      <c r="K267" s="274">
        <f t="shared" si="19"/>
        <v>0</v>
      </c>
      <c r="L267" s="76"/>
    </row>
    <row r="268" spans="1:12" x14ac:dyDescent="0.3">
      <c r="A268" s="268"/>
      <c r="B268" s="285">
        <f t="shared" si="18"/>
        <v>256</v>
      </c>
      <c r="C268" s="72"/>
      <c r="D268" s="72"/>
      <c r="E268" s="73"/>
      <c r="F268" s="235"/>
      <c r="G268" s="198"/>
      <c r="H268" s="236"/>
      <c r="I268" s="75"/>
      <c r="J268" s="74"/>
      <c r="K268" s="274">
        <f t="shared" si="19"/>
        <v>0</v>
      </c>
      <c r="L268" s="76"/>
    </row>
    <row r="269" spans="1:12" x14ac:dyDescent="0.3">
      <c r="A269" s="268"/>
      <c r="B269" s="285">
        <f t="shared" si="18"/>
        <v>257</v>
      </c>
      <c r="C269" s="72"/>
      <c r="D269" s="72"/>
      <c r="E269" s="73"/>
      <c r="F269" s="235"/>
      <c r="G269" s="198"/>
      <c r="H269" s="236"/>
      <c r="I269" s="75"/>
      <c r="J269" s="74"/>
      <c r="K269" s="274">
        <f t="shared" si="19"/>
        <v>0</v>
      </c>
      <c r="L269" s="76"/>
    </row>
    <row r="270" spans="1:12" x14ac:dyDescent="0.3">
      <c r="A270" s="268"/>
      <c r="B270" s="285">
        <f t="shared" si="18"/>
        <v>258</v>
      </c>
      <c r="C270" s="72"/>
      <c r="D270" s="72"/>
      <c r="E270" s="73"/>
      <c r="F270" s="235"/>
      <c r="G270" s="198"/>
      <c r="H270" s="236"/>
      <c r="I270" s="75"/>
      <c r="J270" s="74"/>
      <c r="K270" s="274">
        <f t="shared" si="19"/>
        <v>0</v>
      </c>
      <c r="L270" s="76"/>
    </row>
    <row r="271" spans="1:12" x14ac:dyDescent="0.3">
      <c r="A271" s="268"/>
      <c r="B271" s="285">
        <f t="shared" si="18"/>
        <v>259</v>
      </c>
      <c r="C271" s="72"/>
      <c r="D271" s="72"/>
      <c r="E271" s="73"/>
      <c r="F271" s="235"/>
      <c r="G271" s="198"/>
      <c r="H271" s="236"/>
      <c r="I271" s="75"/>
      <c r="J271" s="74"/>
      <c r="K271" s="274">
        <f t="shared" si="19"/>
        <v>0</v>
      </c>
      <c r="L271" s="76"/>
    </row>
    <row r="272" spans="1:12" x14ac:dyDescent="0.3">
      <c r="A272" s="268"/>
      <c r="B272" s="285">
        <f t="shared" si="18"/>
        <v>260</v>
      </c>
      <c r="C272" s="72"/>
      <c r="D272" s="72"/>
      <c r="E272" s="73"/>
      <c r="F272" s="235"/>
      <c r="G272" s="198"/>
      <c r="H272" s="236"/>
      <c r="I272" s="75"/>
      <c r="J272" s="74"/>
      <c r="K272" s="274">
        <f t="shared" si="19"/>
        <v>0</v>
      </c>
      <c r="L272" s="76"/>
    </row>
    <row r="273" spans="1:12" x14ac:dyDescent="0.3">
      <c r="A273" s="268"/>
      <c r="B273" s="285">
        <f t="shared" si="18"/>
        <v>261</v>
      </c>
      <c r="C273" s="72"/>
      <c r="D273" s="72"/>
      <c r="E273" s="73"/>
      <c r="F273" s="235"/>
      <c r="G273" s="198"/>
      <c r="H273" s="236"/>
      <c r="I273" s="75"/>
      <c r="J273" s="74"/>
      <c r="K273" s="274">
        <f t="shared" si="19"/>
        <v>0</v>
      </c>
      <c r="L273" s="76"/>
    </row>
    <row r="274" spans="1:12" x14ac:dyDescent="0.3">
      <c r="A274" s="268"/>
      <c r="B274" s="285">
        <f t="shared" si="18"/>
        <v>262</v>
      </c>
      <c r="C274" s="72"/>
      <c r="D274" s="72"/>
      <c r="E274" s="73"/>
      <c r="F274" s="235"/>
      <c r="G274" s="198"/>
      <c r="H274" s="236"/>
      <c r="I274" s="75"/>
      <c r="J274" s="74"/>
      <c r="K274" s="274">
        <f t="shared" si="19"/>
        <v>0</v>
      </c>
      <c r="L274" s="76"/>
    </row>
    <row r="275" spans="1:12" x14ac:dyDescent="0.3">
      <c r="A275" s="268"/>
      <c r="B275" s="285">
        <f t="shared" si="18"/>
        <v>263</v>
      </c>
      <c r="C275" s="72"/>
      <c r="D275" s="72"/>
      <c r="E275" s="73"/>
      <c r="F275" s="235"/>
      <c r="G275" s="198"/>
      <c r="H275" s="236"/>
      <c r="I275" s="75"/>
      <c r="J275" s="74"/>
      <c r="K275" s="274">
        <f t="shared" si="19"/>
        <v>0</v>
      </c>
      <c r="L275" s="76"/>
    </row>
    <row r="276" spans="1:12" x14ac:dyDescent="0.3">
      <c r="A276" s="268"/>
      <c r="B276" s="285">
        <f t="shared" si="18"/>
        <v>264</v>
      </c>
      <c r="C276" s="72"/>
      <c r="D276" s="72"/>
      <c r="E276" s="73"/>
      <c r="F276" s="235"/>
      <c r="G276" s="198"/>
      <c r="H276" s="236"/>
      <c r="I276" s="75"/>
      <c r="J276" s="74"/>
      <c r="K276" s="274">
        <f t="shared" si="19"/>
        <v>0</v>
      </c>
      <c r="L276" s="76"/>
    </row>
    <row r="277" spans="1:12" x14ac:dyDescent="0.3">
      <c r="A277" s="268"/>
      <c r="B277" s="285">
        <f t="shared" si="18"/>
        <v>265</v>
      </c>
      <c r="C277" s="72"/>
      <c r="D277" s="72"/>
      <c r="E277" s="73"/>
      <c r="F277" s="235"/>
      <c r="G277" s="198"/>
      <c r="H277" s="236"/>
      <c r="I277" s="75"/>
      <c r="J277" s="74"/>
      <c r="K277" s="274">
        <f t="shared" si="19"/>
        <v>0</v>
      </c>
      <c r="L277" s="76"/>
    </row>
    <row r="278" spans="1:12" x14ac:dyDescent="0.3">
      <c r="A278" s="268"/>
      <c r="B278" s="285">
        <f t="shared" si="18"/>
        <v>266</v>
      </c>
      <c r="C278" s="72"/>
      <c r="D278" s="72"/>
      <c r="E278" s="73"/>
      <c r="F278" s="235"/>
      <c r="G278" s="198"/>
      <c r="H278" s="236"/>
      <c r="I278" s="75"/>
      <c r="J278" s="74"/>
      <c r="K278" s="274">
        <f t="shared" si="19"/>
        <v>0</v>
      </c>
      <c r="L278" s="76"/>
    </row>
    <row r="279" spans="1:12" x14ac:dyDescent="0.3">
      <c r="A279" s="268"/>
      <c r="B279" s="285">
        <f t="shared" si="18"/>
        <v>267</v>
      </c>
      <c r="C279" s="72"/>
      <c r="D279" s="72"/>
      <c r="E279" s="73"/>
      <c r="F279" s="235"/>
      <c r="G279" s="198"/>
      <c r="H279" s="236"/>
      <c r="I279" s="75"/>
      <c r="J279" s="74"/>
      <c r="K279" s="274">
        <f t="shared" si="19"/>
        <v>0</v>
      </c>
      <c r="L279" s="76"/>
    </row>
    <row r="280" spans="1:12" x14ac:dyDescent="0.3">
      <c r="A280" s="268"/>
      <c r="B280" s="285">
        <f t="shared" si="18"/>
        <v>268</v>
      </c>
      <c r="C280" s="72"/>
      <c r="D280" s="72"/>
      <c r="E280" s="73"/>
      <c r="F280" s="235"/>
      <c r="G280" s="198"/>
      <c r="H280" s="236"/>
      <c r="I280" s="75"/>
      <c r="J280" s="74"/>
      <c r="K280" s="274">
        <f t="shared" si="19"/>
        <v>0</v>
      </c>
      <c r="L280" s="76"/>
    </row>
    <row r="281" spans="1:12" x14ac:dyDescent="0.3">
      <c r="A281" s="268"/>
      <c r="B281" s="285">
        <f t="shared" si="18"/>
        <v>269</v>
      </c>
      <c r="C281" s="72"/>
      <c r="D281" s="72"/>
      <c r="E281" s="73"/>
      <c r="F281" s="235"/>
      <c r="G281" s="198"/>
      <c r="H281" s="236"/>
      <c r="I281" s="75"/>
      <c r="J281" s="74"/>
      <c r="K281" s="274">
        <f t="shared" si="19"/>
        <v>0</v>
      </c>
      <c r="L281" s="76"/>
    </row>
    <row r="282" spans="1:12" x14ac:dyDescent="0.3">
      <c r="A282" s="268"/>
      <c r="B282" s="285">
        <f t="shared" si="18"/>
        <v>270</v>
      </c>
      <c r="C282" s="72"/>
      <c r="D282" s="72"/>
      <c r="E282" s="73"/>
      <c r="F282" s="235"/>
      <c r="G282" s="198"/>
      <c r="H282" s="236"/>
      <c r="I282" s="75"/>
      <c r="J282" s="74"/>
      <c r="K282" s="274">
        <f t="shared" si="19"/>
        <v>0</v>
      </c>
      <c r="L282" s="76"/>
    </row>
    <row r="283" spans="1:12" x14ac:dyDescent="0.3">
      <c r="A283" s="268"/>
      <c r="B283" s="285">
        <f t="shared" si="18"/>
        <v>271</v>
      </c>
      <c r="C283" s="72"/>
      <c r="D283" s="72"/>
      <c r="E283" s="73"/>
      <c r="F283" s="235"/>
      <c r="G283" s="198"/>
      <c r="H283" s="236"/>
      <c r="I283" s="75"/>
      <c r="J283" s="74"/>
      <c r="K283" s="274">
        <f t="shared" si="19"/>
        <v>0</v>
      </c>
      <c r="L283" s="76"/>
    </row>
    <row r="284" spans="1:12" x14ac:dyDescent="0.3">
      <c r="A284" s="268"/>
      <c r="B284" s="285">
        <f t="shared" si="18"/>
        <v>272</v>
      </c>
      <c r="C284" s="72"/>
      <c r="D284" s="72"/>
      <c r="E284" s="73"/>
      <c r="F284" s="235"/>
      <c r="G284" s="198"/>
      <c r="H284" s="236"/>
      <c r="I284" s="75"/>
      <c r="J284" s="74"/>
      <c r="K284" s="274">
        <f t="shared" si="19"/>
        <v>0</v>
      </c>
      <c r="L284" s="76"/>
    </row>
    <row r="285" spans="1:12" x14ac:dyDescent="0.3">
      <c r="A285" s="268"/>
      <c r="B285" s="285">
        <f t="shared" si="18"/>
        <v>273</v>
      </c>
      <c r="C285" s="72"/>
      <c r="D285" s="72"/>
      <c r="E285" s="73"/>
      <c r="F285" s="235"/>
      <c r="G285" s="198"/>
      <c r="H285" s="236"/>
      <c r="I285" s="75"/>
      <c r="J285" s="74"/>
      <c r="K285" s="274">
        <f t="shared" si="19"/>
        <v>0</v>
      </c>
      <c r="L285" s="76"/>
    </row>
    <row r="286" spans="1:12" x14ac:dyDescent="0.3">
      <c r="A286" s="268"/>
      <c r="B286" s="285">
        <f t="shared" si="18"/>
        <v>274</v>
      </c>
      <c r="C286" s="72"/>
      <c r="D286" s="72"/>
      <c r="E286" s="73"/>
      <c r="F286" s="235"/>
      <c r="G286" s="198"/>
      <c r="H286" s="236"/>
      <c r="I286" s="75"/>
      <c r="J286" s="74"/>
      <c r="K286" s="274">
        <f t="shared" si="19"/>
        <v>0</v>
      </c>
      <c r="L286" s="76"/>
    </row>
    <row r="287" spans="1:12" x14ac:dyDescent="0.3">
      <c r="A287" s="268"/>
      <c r="B287" s="285">
        <f t="shared" si="18"/>
        <v>275</v>
      </c>
      <c r="C287" s="72"/>
      <c r="D287" s="72"/>
      <c r="E287" s="73"/>
      <c r="F287" s="235"/>
      <c r="G287" s="198"/>
      <c r="H287" s="236"/>
      <c r="I287" s="75"/>
      <c r="J287" s="74"/>
      <c r="K287" s="274">
        <f t="shared" si="19"/>
        <v>0</v>
      </c>
      <c r="L287" s="76"/>
    </row>
    <row r="288" spans="1:12" x14ac:dyDescent="0.3">
      <c r="A288" s="268"/>
      <c r="B288" s="285">
        <f t="shared" si="18"/>
        <v>276</v>
      </c>
      <c r="C288" s="72"/>
      <c r="D288" s="72"/>
      <c r="E288" s="73"/>
      <c r="F288" s="235"/>
      <c r="G288" s="198"/>
      <c r="H288" s="236"/>
      <c r="I288" s="75"/>
      <c r="J288" s="74"/>
      <c r="K288" s="274">
        <f t="shared" si="19"/>
        <v>0</v>
      </c>
      <c r="L288" s="76"/>
    </row>
    <row r="289" spans="1:12" x14ac:dyDescent="0.3">
      <c r="A289" s="268"/>
      <c r="B289" s="285">
        <f t="shared" si="18"/>
        <v>277</v>
      </c>
      <c r="C289" s="72"/>
      <c r="D289" s="72"/>
      <c r="E289" s="73"/>
      <c r="F289" s="235"/>
      <c r="G289" s="198"/>
      <c r="H289" s="236"/>
      <c r="I289" s="75"/>
      <c r="J289" s="74"/>
      <c r="K289" s="274">
        <f t="shared" si="19"/>
        <v>0</v>
      </c>
      <c r="L289" s="76"/>
    </row>
    <row r="290" spans="1:12" x14ac:dyDescent="0.3">
      <c r="A290" s="268"/>
      <c r="B290" s="285">
        <f t="shared" si="18"/>
        <v>278</v>
      </c>
      <c r="C290" s="72"/>
      <c r="D290" s="72"/>
      <c r="E290" s="73"/>
      <c r="F290" s="235"/>
      <c r="G290" s="198"/>
      <c r="H290" s="236"/>
      <c r="I290" s="75"/>
      <c r="J290" s="74"/>
      <c r="K290" s="274">
        <f t="shared" si="19"/>
        <v>0</v>
      </c>
      <c r="L290" s="76"/>
    </row>
    <row r="291" spans="1:12" x14ac:dyDescent="0.3">
      <c r="A291" s="268"/>
      <c r="B291" s="285">
        <f t="shared" si="18"/>
        <v>279</v>
      </c>
      <c r="C291" s="72"/>
      <c r="D291" s="72"/>
      <c r="E291" s="73"/>
      <c r="F291" s="235"/>
      <c r="G291" s="198"/>
      <c r="H291" s="236"/>
      <c r="I291" s="75"/>
      <c r="J291" s="74"/>
      <c r="K291" s="274">
        <f t="shared" si="19"/>
        <v>0</v>
      </c>
      <c r="L291" s="76"/>
    </row>
    <row r="292" spans="1:12" x14ac:dyDescent="0.3">
      <c r="A292" s="268"/>
      <c r="B292" s="285">
        <f t="shared" ref="B292:B301" si="20">ROW()-12</f>
        <v>280</v>
      </c>
      <c r="C292" s="72"/>
      <c r="D292" s="72"/>
      <c r="E292" s="73"/>
      <c r="F292" s="235"/>
      <c r="G292" s="198"/>
      <c r="H292" s="236"/>
      <c r="I292" s="75"/>
      <c r="J292" s="74"/>
      <c r="K292" s="274">
        <f t="shared" ref="K292:K301" si="21">I292</f>
        <v>0</v>
      </c>
      <c r="L292" s="76"/>
    </row>
    <row r="293" spans="1:12" x14ac:dyDescent="0.3">
      <c r="A293" s="268"/>
      <c r="B293" s="285">
        <f t="shared" si="20"/>
        <v>281</v>
      </c>
      <c r="C293" s="72"/>
      <c r="D293" s="72"/>
      <c r="E293" s="73"/>
      <c r="F293" s="235"/>
      <c r="G293" s="198"/>
      <c r="H293" s="236"/>
      <c r="I293" s="75"/>
      <c r="J293" s="74"/>
      <c r="K293" s="274">
        <f t="shared" si="21"/>
        <v>0</v>
      </c>
      <c r="L293" s="76"/>
    </row>
    <row r="294" spans="1:12" x14ac:dyDescent="0.3">
      <c r="A294" s="268"/>
      <c r="B294" s="285">
        <f t="shared" si="20"/>
        <v>282</v>
      </c>
      <c r="C294" s="72"/>
      <c r="D294" s="72"/>
      <c r="E294" s="73"/>
      <c r="F294" s="235"/>
      <c r="G294" s="198"/>
      <c r="H294" s="236"/>
      <c r="I294" s="75"/>
      <c r="J294" s="74"/>
      <c r="K294" s="274">
        <f t="shared" si="21"/>
        <v>0</v>
      </c>
      <c r="L294" s="76"/>
    </row>
    <row r="295" spans="1:12" x14ac:dyDescent="0.3">
      <c r="A295" s="268"/>
      <c r="B295" s="285">
        <f t="shared" si="20"/>
        <v>283</v>
      </c>
      <c r="C295" s="72"/>
      <c r="D295" s="72"/>
      <c r="E295" s="73"/>
      <c r="F295" s="235"/>
      <c r="G295" s="198"/>
      <c r="H295" s="236"/>
      <c r="I295" s="75"/>
      <c r="J295" s="74"/>
      <c r="K295" s="274">
        <f t="shared" si="21"/>
        <v>0</v>
      </c>
      <c r="L295" s="76"/>
    </row>
    <row r="296" spans="1:12" x14ac:dyDescent="0.3">
      <c r="A296" s="268"/>
      <c r="B296" s="285">
        <f t="shared" si="20"/>
        <v>284</v>
      </c>
      <c r="C296" s="72"/>
      <c r="D296" s="72"/>
      <c r="E296" s="73"/>
      <c r="F296" s="235"/>
      <c r="G296" s="198"/>
      <c r="H296" s="236"/>
      <c r="I296" s="75"/>
      <c r="J296" s="74"/>
      <c r="K296" s="274">
        <f t="shared" si="21"/>
        <v>0</v>
      </c>
      <c r="L296" s="76"/>
    </row>
    <row r="297" spans="1:12" x14ac:dyDescent="0.3">
      <c r="A297" s="268"/>
      <c r="B297" s="285">
        <f t="shared" si="20"/>
        <v>285</v>
      </c>
      <c r="C297" s="72"/>
      <c r="D297" s="72"/>
      <c r="E297" s="73"/>
      <c r="F297" s="235"/>
      <c r="G297" s="198"/>
      <c r="H297" s="236"/>
      <c r="I297" s="75"/>
      <c r="J297" s="74"/>
      <c r="K297" s="274">
        <f t="shared" si="21"/>
        <v>0</v>
      </c>
      <c r="L297" s="76"/>
    </row>
    <row r="298" spans="1:12" x14ac:dyDescent="0.3">
      <c r="A298" s="268"/>
      <c r="B298" s="285">
        <f t="shared" si="20"/>
        <v>286</v>
      </c>
      <c r="C298" s="72"/>
      <c r="D298" s="72"/>
      <c r="E298" s="73"/>
      <c r="F298" s="235"/>
      <c r="G298" s="198"/>
      <c r="H298" s="236"/>
      <c r="I298" s="75"/>
      <c r="J298" s="74"/>
      <c r="K298" s="274">
        <f t="shared" si="21"/>
        <v>0</v>
      </c>
      <c r="L298" s="76"/>
    </row>
    <row r="299" spans="1:12" x14ac:dyDescent="0.3">
      <c r="A299" s="268"/>
      <c r="B299" s="285">
        <f t="shared" si="20"/>
        <v>287</v>
      </c>
      <c r="C299" s="72"/>
      <c r="D299" s="72"/>
      <c r="E299" s="73"/>
      <c r="F299" s="235"/>
      <c r="G299" s="198"/>
      <c r="H299" s="236"/>
      <c r="I299" s="75"/>
      <c r="J299" s="74"/>
      <c r="K299" s="274">
        <f t="shared" si="21"/>
        <v>0</v>
      </c>
      <c r="L299" s="76"/>
    </row>
    <row r="300" spans="1:12" x14ac:dyDescent="0.3">
      <c r="A300" s="268"/>
      <c r="B300" s="285">
        <f t="shared" si="20"/>
        <v>288</v>
      </c>
      <c r="C300" s="72"/>
      <c r="D300" s="72"/>
      <c r="E300" s="73"/>
      <c r="F300" s="235"/>
      <c r="G300" s="198"/>
      <c r="H300" s="236"/>
      <c r="I300" s="75"/>
      <c r="J300" s="74"/>
      <c r="K300" s="274">
        <f t="shared" si="21"/>
        <v>0</v>
      </c>
      <c r="L300" s="76"/>
    </row>
    <row r="301" spans="1:12" x14ac:dyDescent="0.3">
      <c r="A301" s="268"/>
      <c r="B301" s="285">
        <f t="shared" si="20"/>
        <v>289</v>
      </c>
      <c r="C301" s="72"/>
      <c r="D301" s="72"/>
      <c r="E301" s="73"/>
      <c r="F301" s="235"/>
      <c r="G301" s="198"/>
      <c r="H301" s="236"/>
      <c r="I301" s="75"/>
      <c r="J301" s="74"/>
      <c r="K301" s="274">
        <f t="shared" si="21"/>
        <v>0</v>
      </c>
      <c r="L301" s="76"/>
    </row>
    <row r="302" spans="1:12" x14ac:dyDescent="0.3">
      <c r="A302" s="268"/>
      <c r="B302" s="285">
        <f t="shared" si="0"/>
        <v>290</v>
      </c>
      <c r="C302" s="72"/>
      <c r="D302" s="72"/>
      <c r="E302" s="73"/>
      <c r="F302" s="235"/>
      <c r="G302" s="198"/>
      <c r="H302" s="236"/>
      <c r="I302" s="75"/>
      <c r="J302" s="74"/>
      <c r="K302" s="274">
        <f t="shared" si="1"/>
        <v>0</v>
      </c>
      <c r="L302" s="76"/>
    </row>
    <row r="303" spans="1:12" x14ac:dyDescent="0.3">
      <c r="A303" s="268"/>
      <c r="B303" s="285">
        <f t="shared" ref="B303:B334" si="22">ROW()-12</f>
        <v>291</v>
      </c>
      <c r="C303" s="72"/>
      <c r="D303" s="72"/>
      <c r="E303" s="73"/>
      <c r="F303" s="235"/>
      <c r="G303" s="198"/>
      <c r="H303" s="236"/>
      <c r="I303" s="75"/>
      <c r="J303" s="74"/>
      <c r="K303" s="274">
        <f t="shared" ref="K303:K334" si="23">I303</f>
        <v>0</v>
      </c>
      <c r="L303" s="76"/>
    </row>
    <row r="304" spans="1:12" x14ac:dyDescent="0.3">
      <c r="A304" s="268"/>
      <c r="B304" s="285">
        <f t="shared" si="22"/>
        <v>292</v>
      </c>
      <c r="C304" s="72"/>
      <c r="D304" s="72"/>
      <c r="E304" s="73"/>
      <c r="F304" s="235"/>
      <c r="G304" s="198"/>
      <c r="H304" s="236"/>
      <c r="I304" s="75"/>
      <c r="J304" s="74"/>
      <c r="K304" s="274">
        <f t="shared" si="23"/>
        <v>0</v>
      </c>
      <c r="L304" s="76"/>
    </row>
    <row r="305" spans="1:12" x14ac:dyDescent="0.3">
      <c r="A305" s="268"/>
      <c r="B305" s="285">
        <f t="shared" si="22"/>
        <v>293</v>
      </c>
      <c r="C305" s="72"/>
      <c r="D305" s="72"/>
      <c r="E305" s="73"/>
      <c r="F305" s="235"/>
      <c r="G305" s="198"/>
      <c r="H305" s="236"/>
      <c r="I305" s="75"/>
      <c r="J305" s="74"/>
      <c r="K305" s="274">
        <f t="shared" si="23"/>
        <v>0</v>
      </c>
      <c r="L305" s="76"/>
    </row>
    <row r="306" spans="1:12" x14ac:dyDescent="0.3">
      <c r="A306" s="268"/>
      <c r="B306" s="285">
        <f t="shared" si="22"/>
        <v>294</v>
      </c>
      <c r="C306" s="72"/>
      <c r="D306" s="72"/>
      <c r="E306" s="73"/>
      <c r="F306" s="235"/>
      <c r="G306" s="198"/>
      <c r="H306" s="236"/>
      <c r="I306" s="75"/>
      <c r="J306" s="74"/>
      <c r="K306" s="274">
        <f t="shared" si="23"/>
        <v>0</v>
      </c>
      <c r="L306" s="76"/>
    </row>
    <row r="307" spans="1:12" x14ac:dyDescent="0.3">
      <c r="A307" s="268"/>
      <c r="B307" s="285">
        <f t="shared" si="22"/>
        <v>295</v>
      </c>
      <c r="C307" s="72"/>
      <c r="D307" s="72"/>
      <c r="E307" s="73"/>
      <c r="F307" s="235"/>
      <c r="G307" s="198"/>
      <c r="H307" s="236"/>
      <c r="I307" s="75"/>
      <c r="J307" s="74"/>
      <c r="K307" s="274">
        <f t="shared" si="23"/>
        <v>0</v>
      </c>
      <c r="L307" s="76"/>
    </row>
    <row r="308" spans="1:12" x14ac:dyDescent="0.3">
      <c r="A308" s="268"/>
      <c r="B308" s="285">
        <f t="shared" si="22"/>
        <v>296</v>
      </c>
      <c r="C308" s="72"/>
      <c r="D308" s="72"/>
      <c r="E308" s="73"/>
      <c r="F308" s="235"/>
      <c r="G308" s="198"/>
      <c r="H308" s="236"/>
      <c r="I308" s="75"/>
      <c r="J308" s="74"/>
      <c r="K308" s="274">
        <f t="shared" si="23"/>
        <v>0</v>
      </c>
      <c r="L308" s="76"/>
    </row>
    <row r="309" spans="1:12" x14ac:dyDescent="0.3">
      <c r="A309" s="268"/>
      <c r="B309" s="285">
        <f t="shared" si="22"/>
        <v>297</v>
      </c>
      <c r="C309" s="72"/>
      <c r="D309" s="72"/>
      <c r="E309" s="73"/>
      <c r="F309" s="235"/>
      <c r="G309" s="198"/>
      <c r="H309" s="236"/>
      <c r="I309" s="75"/>
      <c r="J309" s="74"/>
      <c r="K309" s="274">
        <f t="shared" si="23"/>
        <v>0</v>
      </c>
      <c r="L309" s="76"/>
    </row>
    <row r="310" spans="1:12" x14ac:dyDescent="0.3">
      <c r="A310" s="268"/>
      <c r="B310" s="285">
        <f t="shared" si="22"/>
        <v>298</v>
      </c>
      <c r="C310" s="72"/>
      <c r="D310" s="72"/>
      <c r="E310" s="73"/>
      <c r="F310" s="235"/>
      <c r="G310" s="198"/>
      <c r="H310" s="236"/>
      <c r="I310" s="75"/>
      <c r="J310" s="74"/>
      <c r="K310" s="274">
        <f t="shared" si="23"/>
        <v>0</v>
      </c>
      <c r="L310" s="76"/>
    </row>
    <row r="311" spans="1:12" x14ac:dyDescent="0.3">
      <c r="A311" s="268"/>
      <c r="B311" s="285">
        <f t="shared" si="22"/>
        <v>299</v>
      </c>
      <c r="C311" s="72"/>
      <c r="D311" s="72"/>
      <c r="E311" s="73"/>
      <c r="F311" s="235"/>
      <c r="G311" s="198"/>
      <c r="H311" s="236"/>
      <c r="I311" s="75"/>
      <c r="J311" s="74"/>
      <c r="K311" s="274">
        <f t="shared" si="23"/>
        <v>0</v>
      </c>
      <c r="L311" s="76"/>
    </row>
    <row r="312" spans="1:12" x14ac:dyDescent="0.3">
      <c r="A312" s="268"/>
      <c r="B312" s="285">
        <f t="shared" si="22"/>
        <v>300</v>
      </c>
      <c r="C312" s="72"/>
      <c r="D312" s="72"/>
      <c r="E312" s="73"/>
      <c r="F312" s="235"/>
      <c r="G312" s="198"/>
      <c r="H312" s="236"/>
      <c r="I312" s="75"/>
      <c r="J312" s="74"/>
      <c r="K312" s="274">
        <f t="shared" si="23"/>
        <v>0</v>
      </c>
      <c r="L312" s="76"/>
    </row>
    <row r="313" spans="1:12" x14ac:dyDescent="0.3">
      <c r="A313" s="268"/>
      <c r="B313" s="285">
        <f t="shared" si="22"/>
        <v>301</v>
      </c>
      <c r="C313" s="72"/>
      <c r="D313" s="72"/>
      <c r="E313" s="73"/>
      <c r="F313" s="235"/>
      <c r="G313" s="198"/>
      <c r="H313" s="236"/>
      <c r="I313" s="75"/>
      <c r="J313" s="74"/>
      <c r="K313" s="274">
        <f t="shared" si="23"/>
        <v>0</v>
      </c>
      <c r="L313" s="76"/>
    </row>
    <row r="314" spans="1:12" x14ac:dyDescent="0.3">
      <c r="A314" s="268"/>
      <c r="B314" s="285">
        <f t="shared" si="22"/>
        <v>302</v>
      </c>
      <c r="C314" s="72"/>
      <c r="D314" s="72"/>
      <c r="E314" s="73"/>
      <c r="F314" s="235"/>
      <c r="G314" s="198"/>
      <c r="H314" s="236"/>
      <c r="I314" s="75"/>
      <c r="J314" s="74"/>
      <c r="K314" s="274">
        <f t="shared" si="23"/>
        <v>0</v>
      </c>
      <c r="L314" s="76"/>
    </row>
    <row r="315" spans="1:12" x14ac:dyDescent="0.3">
      <c r="A315" s="268"/>
      <c r="B315" s="285">
        <f t="shared" si="22"/>
        <v>303</v>
      </c>
      <c r="C315" s="72"/>
      <c r="D315" s="72"/>
      <c r="E315" s="73"/>
      <c r="F315" s="235"/>
      <c r="G315" s="198"/>
      <c r="H315" s="236"/>
      <c r="I315" s="75"/>
      <c r="J315" s="74"/>
      <c r="K315" s="274">
        <f t="shared" si="23"/>
        <v>0</v>
      </c>
      <c r="L315" s="76"/>
    </row>
    <row r="316" spans="1:12" x14ac:dyDescent="0.3">
      <c r="A316" s="268"/>
      <c r="B316" s="285">
        <f t="shared" si="22"/>
        <v>304</v>
      </c>
      <c r="C316" s="72"/>
      <c r="D316" s="72"/>
      <c r="E316" s="73"/>
      <c r="F316" s="235"/>
      <c r="G316" s="198"/>
      <c r="H316" s="236"/>
      <c r="I316" s="75"/>
      <c r="J316" s="74"/>
      <c r="K316" s="274">
        <f t="shared" si="23"/>
        <v>0</v>
      </c>
      <c r="L316" s="76"/>
    </row>
    <row r="317" spans="1:12" x14ac:dyDescent="0.3">
      <c r="A317" s="268"/>
      <c r="B317" s="285">
        <f t="shared" si="22"/>
        <v>305</v>
      </c>
      <c r="C317" s="72"/>
      <c r="D317" s="72"/>
      <c r="E317" s="73"/>
      <c r="F317" s="235"/>
      <c r="G317" s="198"/>
      <c r="H317" s="236"/>
      <c r="I317" s="75"/>
      <c r="J317" s="74"/>
      <c r="K317" s="274">
        <f t="shared" si="23"/>
        <v>0</v>
      </c>
      <c r="L317" s="76"/>
    </row>
    <row r="318" spans="1:12" x14ac:dyDescent="0.3">
      <c r="A318" s="268"/>
      <c r="B318" s="285">
        <f t="shared" si="22"/>
        <v>306</v>
      </c>
      <c r="C318" s="72"/>
      <c r="D318" s="72"/>
      <c r="E318" s="73"/>
      <c r="F318" s="235"/>
      <c r="G318" s="198"/>
      <c r="H318" s="236"/>
      <c r="I318" s="75"/>
      <c r="J318" s="74"/>
      <c r="K318" s="274">
        <f t="shared" si="23"/>
        <v>0</v>
      </c>
      <c r="L318" s="76"/>
    </row>
    <row r="319" spans="1:12" x14ac:dyDescent="0.3">
      <c r="A319" s="268"/>
      <c r="B319" s="285">
        <f t="shared" si="22"/>
        <v>307</v>
      </c>
      <c r="C319" s="72"/>
      <c r="D319" s="72"/>
      <c r="E319" s="73"/>
      <c r="F319" s="235"/>
      <c r="G319" s="198"/>
      <c r="H319" s="236"/>
      <c r="I319" s="75"/>
      <c r="J319" s="74"/>
      <c r="K319" s="274">
        <f t="shared" si="23"/>
        <v>0</v>
      </c>
      <c r="L319" s="76"/>
    </row>
    <row r="320" spans="1:12" x14ac:dyDescent="0.3">
      <c r="A320" s="268"/>
      <c r="B320" s="285">
        <f t="shared" si="22"/>
        <v>308</v>
      </c>
      <c r="C320" s="72"/>
      <c r="D320" s="72"/>
      <c r="E320" s="73"/>
      <c r="F320" s="235"/>
      <c r="G320" s="198"/>
      <c r="H320" s="236"/>
      <c r="I320" s="75"/>
      <c r="J320" s="74"/>
      <c r="K320" s="274">
        <f t="shared" si="23"/>
        <v>0</v>
      </c>
      <c r="L320" s="76"/>
    </row>
    <row r="321" spans="1:12" x14ac:dyDescent="0.3">
      <c r="A321" s="268"/>
      <c r="B321" s="285">
        <f t="shared" si="22"/>
        <v>309</v>
      </c>
      <c r="C321" s="72"/>
      <c r="D321" s="72"/>
      <c r="E321" s="73"/>
      <c r="F321" s="235"/>
      <c r="G321" s="198"/>
      <c r="H321" s="236"/>
      <c r="I321" s="75"/>
      <c r="J321" s="74"/>
      <c r="K321" s="274">
        <f t="shared" si="23"/>
        <v>0</v>
      </c>
      <c r="L321" s="76"/>
    </row>
    <row r="322" spans="1:12" x14ac:dyDescent="0.3">
      <c r="A322" s="268"/>
      <c r="B322" s="285">
        <f t="shared" si="22"/>
        <v>310</v>
      </c>
      <c r="C322" s="72"/>
      <c r="D322" s="72"/>
      <c r="E322" s="73"/>
      <c r="F322" s="235"/>
      <c r="G322" s="198"/>
      <c r="H322" s="236"/>
      <c r="I322" s="75"/>
      <c r="J322" s="74"/>
      <c r="K322" s="274">
        <f t="shared" si="23"/>
        <v>0</v>
      </c>
      <c r="L322" s="76"/>
    </row>
    <row r="323" spans="1:12" x14ac:dyDescent="0.3">
      <c r="A323" s="268"/>
      <c r="B323" s="285">
        <f t="shared" si="22"/>
        <v>311</v>
      </c>
      <c r="C323" s="72"/>
      <c r="D323" s="72"/>
      <c r="E323" s="73"/>
      <c r="F323" s="235"/>
      <c r="G323" s="198"/>
      <c r="H323" s="236"/>
      <c r="I323" s="75"/>
      <c r="J323" s="74"/>
      <c r="K323" s="274">
        <f t="shared" si="23"/>
        <v>0</v>
      </c>
      <c r="L323" s="76"/>
    </row>
    <row r="324" spans="1:12" x14ac:dyDescent="0.3">
      <c r="A324" s="268"/>
      <c r="B324" s="285">
        <f t="shared" si="22"/>
        <v>312</v>
      </c>
      <c r="C324" s="72"/>
      <c r="D324" s="72"/>
      <c r="E324" s="73"/>
      <c r="F324" s="235"/>
      <c r="G324" s="198"/>
      <c r="H324" s="236"/>
      <c r="I324" s="75"/>
      <c r="J324" s="74"/>
      <c r="K324" s="274">
        <f t="shared" si="23"/>
        <v>0</v>
      </c>
      <c r="L324" s="76"/>
    </row>
    <row r="325" spans="1:12" x14ac:dyDescent="0.3">
      <c r="A325" s="268"/>
      <c r="B325" s="285">
        <f t="shared" si="22"/>
        <v>313</v>
      </c>
      <c r="C325" s="72"/>
      <c r="D325" s="72"/>
      <c r="E325" s="73"/>
      <c r="F325" s="235"/>
      <c r="G325" s="198"/>
      <c r="H325" s="236"/>
      <c r="I325" s="75"/>
      <c r="J325" s="74"/>
      <c r="K325" s="274">
        <f t="shared" si="23"/>
        <v>0</v>
      </c>
      <c r="L325" s="76"/>
    </row>
    <row r="326" spans="1:12" x14ac:dyDescent="0.3">
      <c r="A326" s="268"/>
      <c r="B326" s="285">
        <f t="shared" si="22"/>
        <v>314</v>
      </c>
      <c r="C326" s="72"/>
      <c r="D326" s="72"/>
      <c r="E326" s="73"/>
      <c r="F326" s="235"/>
      <c r="G326" s="198"/>
      <c r="H326" s="236"/>
      <c r="I326" s="75"/>
      <c r="J326" s="74"/>
      <c r="K326" s="274">
        <f t="shared" si="23"/>
        <v>0</v>
      </c>
      <c r="L326" s="76"/>
    </row>
    <row r="327" spans="1:12" x14ac:dyDescent="0.3">
      <c r="A327" s="268"/>
      <c r="B327" s="285">
        <f t="shared" si="22"/>
        <v>315</v>
      </c>
      <c r="C327" s="72"/>
      <c r="D327" s="72"/>
      <c r="E327" s="73"/>
      <c r="F327" s="235"/>
      <c r="G327" s="198"/>
      <c r="H327" s="236"/>
      <c r="I327" s="75"/>
      <c r="J327" s="74"/>
      <c r="K327" s="274">
        <f t="shared" si="23"/>
        <v>0</v>
      </c>
      <c r="L327" s="76"/>
    </row>
    <row r="328" spans="1:12" x14ac:dyDescent="0.3">
      <c r="A328" s="268"/>
      <c r="B328" s="285">
        <f t="shared" si="22"/>
        <v>316</v>
      </c>
      <c r="C328" s="72"/>
      <c r="D328" s="72"/>
      <c r="E328" s="73"/>
      <c r="F328" s="235"/>
      <c r="G328" s="198"/>
      <c r="H328" s="236"/>
      <c r="I328" s="75"/>
      <c r="J328" s="74"/>
      <c r="K328" s="274">
        <f t="shared" si="23"/>
        <v>0</v>
      </c>
      <c r="L328" s="76"/>
    </row>
    <row r="329" spans="1:12" x14ac:dyDescent="0.3">
      <c r="A329" s="268"/>
      <c r="B329" s="285">
        <f t="shared" si="22"/>
        <v>317</v>
      </c>
      <c r="C329" s="72"/>
      <c r="D329" s="72"/>
      <c r="E329" s="73"/>
      <c r="F329" s="235"/>
      <c r="G329" s="198"/>
      <c r="H329" s="236"/>
      <c r="I329" s="75"/>
      <c r="J329" s="74"/>
      <c r="K329" s="274">
        <f t="shared" si="23"/>
        <v>0</v>
      </c>
      <c r="L329" s="76"/>
    </row>
    <row r="330" spans="1:12" x14ac:dyDescent="0.3">
      <c r="A330" s="268"/>
      <c r="B330" s="285">
        <f t="shared" si="22"/>
        <v>318</v>
      </c>
      <c r="C330" s="72"/>
      <c r="D330" s="72"/>
      <c r="E330" s="73"/>
      <c r="F330" s="235"/>
      <c r="G330" s="198"/>
      <c r="H330" s="236"/>
      <c r="I330" s="75"/>
      <c r="J330" s="74"/>
      <c r="K330" s="274">
        <f t="shared" si="23"/>
        <v>0</v>
      </c>
      <c r="L330" s="76"/>
    </row>
    <row r="331" spans="1:12" x14ac:dyDescent="0.3">
      <c r="A331" s="268"/>
      <c r="B331" s="285">
        <f t="shared" si="22"/>
        <v>319</v>
      </c>
      <c r="C331" s="72"/>
      <c r="D331" s="72"/>
      <c r="E331" s="73"/>
      <c r="F331" s="235"/>
      <c r="G331" s="198"/>
      <c r="H331" s="236"/>
      <c r="I331" s="75"/>
      <c r="J331" s="74"/>
      <c r="K331" s="274">
        <f t="shared" si="23"/>
        <v>0</v>
      </c>
      <c r="L331" s="76"/>
    </row>
    <row r="332" spans="1:12" x14ac:dyDescent="0.3">
      <c r="A332" s="268"/>
      <c r="B332" s="285">
        <f t="shared" si="22"/>
        <v>320</v>
      </c>
      <c r="C332" s="72"/>
      <c r="D332" s="72"/>
      <c r="E332" s="73"/>
      <c r="F332" s="235"/>
      <c r="G332" s="198"/>
      <c r="H332" s="236"/>
      <c r="I332" s="75"/>
      <c r="J332" s="74"/>
      <c r="K332" s="274">
        <f t="shared" si="23"/>
        <v>0</v>
      </c>
      <c r="L332" s="76"/>
    </row>
    <row r="333" spans="1:12" x14ac:dyDescent="0.3">
      <c r="A333" s="268"/>
      <c r="B333" s="285">
        <f t="shared" si="22"/>
        <v>321</v>
      </c>
      <c r="C333" s="72"/>
      <c r="D333" s="72"/>
      <c r="E333" s="73"/>
      <c r="F333" s="235"/>
      <c r="G333" s="198"/>
      <c r="H333" s="236"/>
      <c r="I333" s="75"/>
      <c r="J333" s="74"/>
      <c r="K333" s="274">
        <f t="shared" si="23"/>
        <v>0</v>
      </c>
      <c r="L333" s="76"/>
    </row>
    <row r="334" spans="1:12" x14ac:dyDescent="0.3">
      <c r="A334" s="268"/>
      <c r="B334" s="285">
        <f t="shared" si="22"/>
        <v>322</v>
      </c>
      <c r="C334" s="72"/>
      <c r="D334" s="72"/>
      <c r="E334" s="73"/>
      <c r="F334" s="235"/>
      <c r="G334" s="198"/>
      <c r="H334" s="236"/>
      <c r="I334" s="75"/>
      <c r="J334" s="74"/>
      <c r="K334" s="274">
        <f t="shared" si="23"/>
        <v>0</v>
      </c>
      <c r="L334" s="76"/>
    </row>
    <row r="335" spans="1:12" x14ac:dyDescent="0.3">
      <c r="A335" s="268"/>
      <c r="B335" s="285">
        <f t="shared" ref="B335:B381" si="24">ROW()-12</f>
        <v>323</v>
      </c>
      <c r="C335" s="72"/>
      <c r="D335" s="72"/>
      <c r="E335" s="73"/>
      <c r="F335" s="235"/>
      <c r="G335" s="198"/>
      <c r="H335" s="236"/>
      <c r="I335" s="75"/>
      <c r="J335" s="74"/>
      <c r="K335" s="274">
        <f t="shared" ref="K335:K381" si="25">I335</f>
        <v>0</v>
      </c>
      <c r="L335" s="76"/>
    </row>
    <row r="336" spans="1:12" x14ac:dyDescent="0.3">
      <c r="A336" s="268"/>
      <c r="B336" s="285">
        <f t="shared" si="24"/>
        <v>324</v>
      </c>
      <c r="C336" s="72"/>
      <c r="D336" s="72"/>
      <c r="E336" s="73"/>
      <c r="F336" s="235"/>
      <c r="G336" s="198"/>
      <c r="H336" s="236"/>
      <c r="I336" s="75"/>
      <c r="J336" s="74"/>
      <c r="K336" s="274">
        <f t="shared" si="25"/>
        <v>0</v>
      </c>
      <c r="L336" s="76"/>
    </row>
    <row r="337" spans="1:12" x14ac:dyDescent="0.3">
      <c r="A337" s="268"/>
      <c r="B337" s="285">
        <f t="shared" si="24"/>
        <v>325</v>
      </c>
      <c r="C337" s="72"/>
      <c r="D337" s="72"/>
      <c r="E337" s="73"/>
      <c r="F337" s="235"/>
      <c r="G337" s="198"/>
      <c r="H337" s="236"/>
      <c r="I337" s="75"/>
      <c r="J337" s="74"/>
      <c r="K337" s="274">
        <f t="shared" si="25"/>
        <v>0</v>
      </c>
      <c r="L337" s="76"/>
    </row>
    <row r="338" spans="1:12" x14ac:dyDescent="0.3">
      <c r="A338" s="268"/>
      <c r="B338" s="285">
        <f t="shared" si="24"/>
        <v>326</v>
      </c>
      <c r="C338" s="72"/>
      <c r="D338" s="72"/>
      <c r="E338" s="73"/>
      <c r="F338" s="235"/>
      <c r="G338" s="198"/>
      <c r="H338" s="236"/>
      <c r="I338" s="75"/>
      <c r="J338" s="74"/>
      <c r="K338" s="274">
        <f t="shared" si="25"/>
        <v>0</v>
      </c>
      <c r="L338" s="76"/>
    </row>
    <row r="339" spans="1:12" x14ac:dyDescent="0.3">
      <c r="A339" s="268"/>
      <c r="B339" s="285">
        <f t="shared" si="24"/>
        <v>327</v>
      </c>
      <c r="C339" s="72"/>
      <c r="D339" s="72"/>
      <c r="E339" s="73"/>
      <c r="F339" s="235"/>
      <c r="G339" s="198"/>
      <c r="H339" s="236"/>
      <c r="I339" s="75"/>
      <c r="J339" s="74"/>
      <c r="K339" s="274">
        <f t="shared" si="25"/>
        <v>0</v>
      </c>
      <c r="L339" s="76"/>
    </row>
    <row r="340" spans="1:12" x14ac:dyDescent="0.3">
      <c r="A340" s="268"/>
      <c r="B340" s="285">
        <f t="shared" si="24"/>
        <v>328</v>
      </c>
      <c r="C340" s="72"/>
      <c r="D340" s="72"/>
      <c r="E340" s="73"/>
      <c r="F340" s="235"/>
      <c r="G340" s="198"/>
      <c r="H340" s="236"/>
      <c r="I340" s="75"/>
      <c r="J340" s="74"/>
      <c r="K340" s="274">
        <f t="shared" si="25"/>
        <v>0</v>
      </c>
      <c r="L340" s="76"/>
    </row>
    <row r="341" spans="1:12" x14ac:dyDescent="0.3">
      <c r="A341" s="268"/>
      <c r="B341" s="285">
        <f t="shared" si="24"/>
        <v>329</v>
      </c>
      <c r="C341" s="72"/>
      <c r="D341" s="72"/>
      <c r="E341" s="73"/>
      <c r="F341" s="235"/>
      <c r="G341" s="198"/>
      <c r="H341" s="236"/>
      <c r="I341" s="75"/>
      <c r="J341" s="74"/>
      <c r="K341" s="274">
        <f t="shared" si="25"/>
        <v>0</v>
      </c>
      <c r="L341" s="76"/>
    </row>
    <row r="342" spans="1:12" x14ac:dyDescent="0.3">
      <c r="A342" s="268"/>
      <c r="B342" s="285">
        <f t="shared" si="24"/>
        <v>330</v>
      </c>
      <c r="C342" s="72"/>
      <c r="D342" s="72"/>
      <c r="E342" s="73"/>
      <c r="F342" s="235"/>
      <c r="G342" s="198"/>
      <c r="H342" s="236"/>
      <c r="I342" s="75"/>
      <c r="J342" s="74"/>
      <c r="K342" s="274">
        <f t="shared" si="25"/>
        <v>0</v>
      </c>
      <c r="L342" s="76"/>
    </row>
    <row r="343" spans="1:12" x14ac:dyDescent="0.3">
      <c r="A343" s="268"/>
      <c r="B343" s="285">
        <f t="shared" si="24"/>
        <v>331</v>
      </c>
      <c r="C343" s="72"/>
      <c r="D343" s="72"/>
      <c r="E343" s="73"/>
      <c r="F343" s="235"/>
      <c r="G343" s="198"/>
      <c r="H343" s="236"/>
      <c r="I343" s="75"/>
      <c r="J343" s="74"/>
      <c r="K343" s="274">
        <f t="shared" si="25"/>
        <v>0</v>
      </c>
      <c r="L343" s="76"/>
    </row>
    <row r="344" spans="1:12" x14ac:dyDescent="0.3">
      <c r="A344" s="268"/>
      <c r="B344" s="285">
        <f t="shared" si="24"/>
        <v>332</v>
      </c>
      <c r="C344" s="72"/>
      <c r="D344" s="72"/>
      <c r="E344" s="73"/>
      <c r="F344" s="235"/>
      <c r="G344" s="198"/>
      <c r="H344" s="236"/>
      <c r="I344" s="75"/>
      <c r="J344" s="74"/>
      <c r="K344" s="274">
        <f t="shared" si="25"/>
        <v>0</v>
      </c>
      <c r="L344" s="76"/>
    </row>
    <row r="345" spans="1:12" x14ac:dyDescent="0.3">
      <c r="A345" s="268"/>
      <c r="B345" s="285">
        <f t="shared" si="24"/>
        <v>333</v>
      </c>
      <c r="C345" s="72"/>
      <c r="D345" s="72"/>
      <c r="E345" s="73"/>
      <c r="F345" s="235"/>
      <c r="G345" s="198"/>
      <c r="H345" s="236"/>
      <c r="I345" s="75"/>
      <c r="J345" s="74"/>
      <c r="K345" s="274">
        <f t="shared" si="25"/>
        <v>0</v>
      </c>
      <c r="L345" s="76"/>
    </row>
    <row r="346" spans="1:12" x14ac:dyDescent="0.3">
      <c r="A346" s="268"/>
      <c r="B346" s="285">
        <f t="shared" si="24"/>
        <v>334</v>
      </c>
      <c r="C346" s="72"/>
      <c r="D346" s="72"/>
      <c r="E346" s="73"/>
      <c r="F346" s="235"/>
      <c r="G346" s="198"/>
      <c r="H346" s="236"/>
      <c r="I346" s="75"/>
      <c r="J346" s="74"/>
      <c r="K346" s="274">
        <f t="shared" si="25"/>
        <v>0</v>
      </c>
      <c r="L346" s="76"/>
    </row>
    <row r="347" spans="1:12" x14ac:dyDescent="0.3">
      <c r="A347" s="268"/>
      <c r="B347" s="285">
        <f t="shared" si="24"/>
        <v>335</v>
      </c>
      <c r="C347" s="72"/>
      <c r="D347" s="72"/>
      <c r="E347" s="73"/>
      <c r="F347" s="235"/>
      <c r="G347" s="198"/>
      <c r="H347" s="236"/>
      <c r="I347" s="75"/>
      <c r="J347" s="74"/>
      <c r="K347" s="274">
        <f t="shared" si="25"/>
        <v>0</v>
      </c>
      <c r="L347" s="76"/>
    </row>
    <row r="348" spans="1:12" x14ac:dyDescent="0.3">
      <c r="A348" s="268"/>
      <c r="B348" s="285">
        <f t="shared" si="24"/>
        <v>336</v>
      </c>
      <c r="C348" s="72"/>
      <c r="D348" s="72"/>
      <c r="E348" s="73"/>
      <c r="F348" s="235"/>
      <c r="G348" s="198"/>
      <c r="H348" s="236"/>
      <c r="I348" s="75"/>
      <c r="J348" s="74"/>
      <c r="K348" s="274">
        <f t="shared" si="25"/>
        <v>0</v>
      </c>
      <c r="L348" s="76"/>
    </row>
    <row r="349" spans="1:12" x14ac:dyDescent="0.3">
      <c r="A349" s="268"/>
      <c r="B349" s="285">
        <f t="shared" ref="B349:B374" si="26">ROW()-12</f>
        <v>337</v>
      </c>
      <c r="C349" s="72"/>
      <c r="D349" s="72"/>
      <c r="E349" s="73"/>
      <c r="F349" s="235"/>
      <c r="G349" s="198"/>
      <c r="H349" s="236"/>
      <c r="I349" s="75"/>
      <c r="J349" s="74"/>
      <c r="K349" s="274">
        <f t="shared" ref="K349:K374" si="27">I349</f>
        <v>0</v>
      </c>
      <c r="L349" s="76"/>
    </row>
    <row r="350" spans="1:12" x14ac:dyDescent="0.3">
      <c r="A350" s="268"/>
      <c r="B350" s="285">
        <f t="shared" si="26"/>
        <v>338</v>
      </c>
      <c r="C350" s="72"/>
      <c r="D350" s="72"/>
      <c r="E350" s="73"/>
      <c r="F350" s="235"/>
      <c r="G350" s="198"/>
      <c r="H350" s="236"/>
      <c r="I350" s="75"/>
      <c r="J350" s="74"/>
      <c r="K350" s="274">
        <f t="shared" si="27"/>
        <v>0</v>
      </c>
      <c r="L350" s="76"/>
    </row>
    <row r="351" spans="1:12" x14ac:dyDescent="0.3">
      <c r="A351" s="268"/>
      <c r="B351" s="285">
        <f t="shared" si="26"/>
        <v>339</v>
      </c>
      <c r="C351" s="72"/>
      <c r="D351" s="72"/>
      <c r="E351" s="73"/>
      <c r="F351" s="235"/>
      <c r="G351" s="198"/>
      <c r="H351" s="236"/>
      <c r="I351" s="75"/>
      <c r="J351" s="74"/>
      <c r="K351" s="274">
        <f t="shared" si="27"/>
        <v>0</v>
      </c>
      <c r="L351" s="76"/>
    </row>
    <row r="352" spans="1:12" x14ac:dyDescent="0.3">
      <c r="A352" s="268"/>
      <c r="B352" s="285">
        <f t="shared" si="26"/>
        <v>340</v>
      </c>
      <c r="C352" s="72"/>
      <c r="D352" s="72"/>
      <c r="E352" s="73"/>
      <c r="F352" s="235"/>
      <c r="G352" s="198"/>
      <c r="H352" s="236"/>
      <c r="I352" s="75"/>
      <c r="J352" s="74"/>
      <c r="K352" s="274">
        <f t="shared" si="27"/>
        <v>0</v>
      </c>
      <c r="L352" s="76"/>
    </row>
    <row r="353" spans="1:12" x14ac:dyDescent="0.3">
      <c r="A353" s="268"/>
      <c r="B353" s="285">
        <f t="shared" si="26"/>
        <v>341</v>
      </c>
      <c r="C353" s="72"/>
      <c r="D353" s="72"/>
      <c r="E353" s="73"/>
      <c r="F353" s="235"/>
      <c r="G353" s="198"/>
      <c r="H353" s="236"/>
      <c r="I353" s="75"/>
      <c r="J353" s="74"/>
      <c r="K353" s="274">
        <f t="shared" si="27"/>
        <v>0</v>
      </c>
      <c r="L353" s="76"/>
    </row>
    <row r="354" spans="1:12" x14ac:dyDescent="0.3">
      <c r="A354" s="268"/>
      <c r="B354" s="285">
        <f t="shared" si="26"/>
        <v>342</v>
      </c>
      <c r="C354" s="72"/>
      <c r="D354" s="72"/>
      <c r="E354" s="73"/>
      <c r="F354" s="235"/>
      <c r="G354" s="198"/>
      <c r="H354" s="236"/>
      <c r="I354" s="75"/>
      <c r="J354" s="74"/>
      <c r="K354" s="274">
        <f t="shared" si="27"/>
        <v>0</v>
      </c>
      <c r="L354" s="76"/>
    </row>
    <row r="355" spans="1:12" x14ac:dyDescent="0.3">
      <c r="A355" s="268"/>
      <c r="B355" s="285">
        <f t="shared" si="26"/>
        <v>343</v>
      </c>
      <c r="C355" s="72"/>
      <c r="D355" s="72"/>
      <c r="E355" s="73"/>
      <c r="F355" s="235"/>
      <c r="G355" s="198"/>
      <c r="H355" s="236"/>
      <c r="I355" s="75"/>
      <c r="J355" s="74"/>
      <c r="K355" s="274">
        <f t="shared" si="27"/>
        <v>0</v>
      </c>
      <c r="L355" s="76"/>
    </row>
    <row r="356" spans="1:12" x14ac:dyDescent="0.3">
      <c r="A356" s="268"/>
      <c r="B356" s="285">
        <f t="shared" si="26"/>
        <v>344</v>
      </c>
      <c r="C356" s="72"/>
      <c r="D356" s="72"/>
      <c r="E356" s="73"/>
      <c r="F356" s="235"/>
      <c r="G356" s="198"/>
      <c r="H356" s="236"/>
      <c r="I356" s="75"/>
      <c r="J356" s="74"/>
      <c r="K356" s="274">
        <f t="shared" si="27"/>
        <v>0</v>
      </c>
      <c r="L356" s="76"/>
    </row>
    <row r="357" spans="1:12" x14ac:dyDescent="0.3">
      <c r="A357" s="268"/>
      <c r="B357" s="285">
        <f t="shared" si="26"/>
        <v>345</v>
      </c>
      <c r="C357" s="72"/>
      <c r="D357" s="72"/>
      <c r="E357" s="73"/>
      <c r="F357" s="235"/>
      <c r="G357" s="198"/>
      <c r="H357" s="236"/>
      <c r="I357" s="75"/>
      <c r="J357" s="74"/>
      <c r="K357" s="274">
        <f t="shared" si="27"/>
        <v>0</v>
      </c>
      <c r="L357" s="76"/>
    </row>
    <row r="358" spans="1:12" x14ac:dyDescent="0.3">
      <c r="A358" s="268"/>
      <c r="B358" s="285">
        <f t="shared" si="26"/>
        <v>346</v>
      </c>
      <c r="C358" s="72"/>
      <c r="D358" s="72"/>
      <c r="E358" s="73"/>
      <c r="F358" s="235"/>
      <c r="G358" s="198"/>
      <c r="H358" s="236"/>
      <c r="I358" s="75"/>
      <c r="J358" s="74"/>
      <c r="K358" s="274">
        <f t="shared" si="27"/>
        <v>0</v>
      </c>
      <c r="L358" s="76"/>
    </row>
    <row r="359" spans="1:12" x14ac:dyDescent="0.3">
      <c r="A359" s="268"/>
      <c r="B359" s="285">
        <f t="shared" si="26"/>
        <v>347</v>
      </c>
      <c r="C359" s="72"/>
      <c r="D359" s="72"/>
      <c r="E359" s="73"/>
      <c r="F359" s="235"/>
      <c r="G359" s="198"/>
      <c r="H359" s="236"/>
      <c r="I359" s="75"/>
      <c r="J359" s="74"/>
      <c r="K359" s="274">
        <f t="shared" si="27"/>
        <v>0</v>
      </c>
      <c r="L359" s="76"/>
    </row>
    <row r="360" spans="1:12" x14ac:dyDescent="0.3">
      <c r="A360" s="268"/>
      <c r="B360" s="285">
        <f t="shared" si="26"/>
        <v>348</v>
      </c>
      <c r="C360" s="72"/>
      <c r="D360" s="72"/>
      <c r="E360" s="73"/>
      <c r="F360" s="235"/>
      <c r="G360" s="198"/>
      <c r="H360" s="236"/>
      <c r="I360" s="75"/>
      <c r="J360" s="74"/>
      <c r="K360" s="274">
        <f t="shared" si="27"/>
        <v>0</v>
      </c>
      <c r="L360" s="76"/>
    </row>
    <row r="361" spans="1:12" x14ac:dyDescent="0.3">
      <c r="A361" s="268"/>
      <c r="B361" s="285">
        <f t="shared" si="26"/>
        <v>349</v>
      </c>
      <c r="C361" s="72"/>
      <c r="D361" s="72"/>
      <c r="E361" s="73"/>
      <c r="F361" s="235"/>
      <c r="G361" s="198"/>
      <c r="H361" s="236"/>
      <c r="I361" s="75"/>
      <c r="J361" s="74"/>
      <c r="K361" s="274">
        <f t="shared" si="27"/>
        <v>0</v>
      </c>
      <c r="L361" s="76"/>
    </row>
    <row r="362" spans="1:12" x14ac:dyDescent="0.3">
      <c r="A362" s="268"/>
      <c r="B362" s="285">
        <f t="shared" si="26"/>
        <v>350</v>
      </c>
      <c r="C362" s="72"/>
      <c r="D362" s="72"/>
      <c r="E362" s="73"/>
      <c r="F362" s="235"/>
      <c r="G362" s="198"/>
      <c r="H362" s="236"/>
      <c r="I362" s="75"/>
      <c r="J362" s="74"/>
      <c r="K362" s="274">
        <f t="shared" si="27"/>
        <v>0</v>
      </c>
      <c r="L362" s="76"/>
    </row>
    <row r="363" spans="1:12" x14ac:dyDescent="0.3">
      <c r="A363" s="268"/>
      <c r="B363" s="285">
        <f t="shared" si="26"/>
        <v>351</v>
      </c>
      <c r="C363" s="72"/>
      <c r="D363" s="72"/>
      <c r="E363" s="73"/>
      <c r="F363" s="235"/>
      <c r="G363" s="198"/>
      <c r="H363" s="236"/>
      <c r="I363" s="75"/>
      <c r="J363" s="74"/>
      <c r="K363" s="274">
        <f t="shared" si="27"/>
        <v>0</v>
      </c>
      <c r="L363" s="76"/>
    </row>
    <row r="364" spans="1:12" x14ac:dyDescent="0.3">
      <c r="A364" s="268"/>
      <c r="B364" s="285">
        <f t="shared" si="26"/>
        <v>352</v>
      </c>
      <c r="C364" s="72"/>
      <c r="D364" s="72"/>
      <c r="E364" s="73"/>
      <c r="F364" s="235"/>
      <c r="G364" s="198"/>
      <c r="H364" s="236"/>
      <c r="I364" s="75"/>
      <c r="J364" s="74"/>
      <c r="K364" s="274">
        <f t="shared" si="27"/>
        <v>0</v>
      </c>
      <c r="L364" s="76"/>
    </row>
    <row r="365" spans="1:12" x14ac:dyDescent="0.3">
      <c r="A365" s="268"/>
      <c r="B365" s="285">
        <f t="shared" si="26"/>
        <v>353</v>
      </c>
      <c r="C365" s="72"/>
      <c r="D365" s="72"/>
      <c r="E365" s="73"/>
      <c r="F365" s="235"/>
      <c r="G365" s="198"/>
      <c r="H365" s="236"/>
      <c r="I365" s="75"/>
      <c r="J365" s="74"/>
      <c r="K365" s="274">
        <f t="shared" si="27"/>
        <v>0</v>
      </c>
      <c r="L365" s="76"/>
    </row>
    <row r="366" spans="1:12" x14ac:dyDescent="0.3">
      <c r="A366" s="268"/>
      <c r="B366" s="285">
        <f t="shared" si="26"/>
        <v>354</v>
      </c>
      <c r="C366" s="72"/>
      <c r="D366" s="72"/>
      <c r="E366" s="73"/>
      <c r="F366" s="235"/>
      <c r="G366" s="198"/>
      <c r="H366" s="236"/>
      <c r="I366" s="75"/>
      <c r="J366" s="74"/>
      <c r="K366" s="274">
        <f t="shared" si="27"/>
        <v>0</v>
      </c>
      <c r="L366" s="76"/>
    </row>
    <row r="367" spans="1:12" x14ac:dyDescent="0.3">
      <c r="A367" s="268"/>
      <c r="B367" s="285">
        <f t="shared" si="26"/>
        <v>355</v>
      </c>
      <c r="C367" s="72"/>
      <c r="D367" s="72"/>
      <c r="E367" s="73"/>
      <c r="F367" s="235"/>
      <c r="G367" s="198"/>
      <c r="H367" s="236"/>
      <c r="I367" s="75"/>
      <c r="J367" s="74"/>
      <c r="K367" s="274">
        <f t="shared" si="27"/>
        <v>0</v>
      </c>
      <c r="L367" s="76"/>
    </row>
    <row r="368" spans="1:12" x14ac:dyDescent="0.3">
      <c r="A368" s="268"/>
      <c r="B368" s="285">
        <f t="shared" si="26"/>
        <v>356</v>
      </c>
      <c r="C368" s="72"/>
      <c r="D368" s="72"/>
      <c r="E368" s="73"/>
      <c r="F368" s="235"/>
      <c r="G368" s="198"/>
      <c r="H368" s="236"/>
      <c r="I368" s="75"/>
      <c r="J368" s="74"/>
      <c r="K368" s="274">
        <f t="shared" si="27"/>
        <v>0</v>
      </c>
      <c r="L368" s="76"/>
    </row>
    <row r="369" spans="1:12" x14ac:dyDescent="0.3">
      <c r="A369" s="268"/>
      <c r="B369" s="285">
        <f t="shared" si="26"/>
        <v>357</v>
      </c>
      <c r="C369" s="72"/>
      <c r="D369" s="72"/>
      <c r="E369" s="73"/>
      <c r="F369" s="235"/>
      <c r="G369" s="198"/>
      <c r="H369" s="236"/>
      <c r="I369" s="75"/>
      <c r="J369" s="74"/>
      <c r="K369" s="274">
        <f t="shared" si="27"/>
        <v>0</v>
      </c>
      <c r="L369" s="76"/>
    </row>
    <row r="370" spans="1:12" x14ac:dyDescent="0.3">
      <c r="A370" s="268"/>
      <c r="B370" s="285">
        <f t="shared" si="26"/>
        <v>358</v>
      </c>
      <c r="C370" s="72"/>
      <c r="D370" s="72"/>
      <c r="E370" s="73"/>
      <c r="F370" s="235"/>
      <c r="G370" s="198"/>
      <c r="H370" s="236"/>
      <c r="I370" s="75"/>
      <c r="J370" s="74"/>
      <c r="K370" s="274">
        <f t="shared" si="27"/>
        <v>0</v>
      </c>
      <c r="L370" s="76"/>
    </row>
    <row r="371" spans="1:12" x14ac:dyDescent="0.3">
      <c r="A371" s="268"/>
      <c r="B371" s="285">
        <f t="shared" si="26"/>
        <v>359</v>
      </c>
      <c r="C371" s="72"/>
      <c r="D371" s="72"/>
      <c r="E371" s="73"/>
      <c r="F371" s="235"/>
      <c r="G371" s="198"/>
      <c r="H371" s="236"/>
      <c r="I371" s="75"/>
      <c r="J371" s="74"/>
      <c r="K371" s="274">
        <f t="shared" si="27"/>
        <v>0</v>
      </c>
      <c r="L371" s="76"/>
    </row>
    <row r="372" spans="1:12" x14ac:dyDescent="0.3">
      <c r="A372" s="268"/>
      <c r="B372" s="285">
        <f t="shared" si="26"/>
        <v>360</v>
      </c>
      <c r="C372" s="72"/>
      <c r="D372" s="72"/>
      <c r="E372" s="73"/>
      <c r="F372" s="235"/>
      <c r="G372" s="198"/>
      <c r="H372" s="236"/>
      <c r="I372" s="75"/>
      <c r="J372" s="74"/>
      <c r="K372" s="274">
        <f t="shared" si="27"/>
        <v>0</v>
      </c>
      <c r="L372" s="76"/>
    </row>
    <row r="373" spans="1:12" x14ac:dyDescent="0.3">
      <c r="A373" s="268"/>
      <c r="B373" s="285">
        <f t="shared" si="26"/>
        <v>361</v>
      </c>
      <c r="C373" s="72"/>
      <c r="D373" s="72"/>
      <c r="E373" s="73"/>
      <c r="F373" s="235"/>
      <c r="G373" s="198"/>
      <c r="H373" s="236"/>
      <c r="I373" s="75"/>
      <c r="J373" s="74"/>
      <c r="K373" s="274">
        <f t="shared" si="27"/>
        <v>0</v>
      </c>
      <c r="L373" s="76"/>
    </row>
    <row r="374" spans="1:12" x14ac:dyDescent="0.3">
      <c r="A374" s="268"/>
      <c r="B374" s="285">
        <f t="shared" si="26"/>
        <v>362</v>
      </c>
      <c r="C374" s="72"/>
      <c r="D374" s="72"/>
      <c r="E374" s="73"/>
      <c r="F374" s="235"/>
      <c r="G374" s="198"/>
      <c r="H374" s="236"/>
      <c r="I374" s="75"/>
      <c r="J374" s="74"/>
      <c r="K374" s="274">
        <f t="shared" si="27"/>
        <v>0</v>
      </c>
      <c r="L374" s="76"/>
    </row>
    <row r="375" spans="1:12" x14ac:dyDescent="0.3">
      <c r="A375" s="268"/>
      <c r="B375" s="285">
        <f t="shared" si="24"/>
        <v>363</v>
      </c>
      <c r="C375" s="72"/>
      <c r="D375" s="72"/>
      <c r="E375" s="73"/>
      <c r="F375" s="235"/>
      <c r="G375" s="198"/>
      <c r="H375" s="236"/>
      <c r="I375" s="75"/>
      <c r="J375" s="74"/>
      <c r="K375" s="274">
        <f t="shared" si="25"/>
        <v>0</v>
      </c>
      <c r="L375" s="76"/>
    </row>
    <row r="376" spans="1:12" x14ac:dyDescent="0.3">
      <c r="A376" s="268"/>
      <c r="B376" s="285">
        <f t="shared" si="24"/>
        <v>364</v>
      </c>
      <c r="C376" s="72"/>
      <c r="D376" s="72"/>
      <c r="E376" s="73"/>
      <c r="F376" s="235"/>
      <c r="G376" s="198"/>
      <c r="H376" s="236"/>
      <c r="I376" s="75"/>
      <c r="J376" s="74"/>
      <c r="K376" s="274">
        <f t="shared" si="25"/>
        <v>0</v>
      </c>
      <c r="L376" s="76"/>
    </row>
    <row r="377" spans="1:12" x14ac:dyDescent="0.3">
      <c r="A377" s="268"/>
      <c r="B377" s="285">
        <f t="shared" si="24"/>
        <v>365</v>
      </c>
      <c r="C377" s="72"/>
      <c r="D377" s="72"/>
      <c r="E377" s="73"/>
      <c r="F377" s="235"/>
      <c r="G377" s="198"/>
      <c r="H377" s="236"/>
      <c r="I377" s="75"/>
      <c r="J377" s="74"/>
      <c r="K377" s="274">
        <f t="shared" si="25"/>
        <v>0</v>
      </c>
      <c r="L377" s="76"/>
    </row>
    <row r="378" spans="1:12" x14ac:dyDescent="0.3">
      <c r="A378" s="268"/>
      <c r="B378" s="285">
        <f t="shared" si="24"/>
        <v>366</v>
      </c>
      <c r="C378" s="72"/>
      <c r="D378" s="72"/>
      <c r="E378" s="73"/>
      <c r="F378" s="235"/>
      <c r="G378" s="198"/>
      <c r="H378" s="236"/>
      <c r="I378" s="75"/>
      <c r="J378" s="74"/>
      <c r="K378" s="274">
        <f t="shared" si="25"/>
        <v>0</v>
      </c>
      <c r="L378" s="76"/>
    </row>
    <row r="379" spans="1:12" x14ac:dyDescent="0.3">
      <c r="A379" s="268"/>
      <c r="B379" s="285">
        <f t="shared" si="24"/>
        <v>367</v>
      </c>
      <c r="C379" s="72"/>
      <c r="D379" s="72"/>
      <c r="E379" s="73"/>
      <c r="F379" s="235"/>
      <c r="G379" s="198"/>
      <c r="H379" s="236"/>
      <c r="I379" s="75"/>
      <c r="J379" s="74"/>
      <c r="K379" s="274">
        <f t="shared" si="25"/>
        <v>0</v>
      </c>
      <c r="L379" s="76"/>
    </row>
    <row r="380" spans="1:12" x14ac:dyDescent="0.3">
      <c r="A380" s="268"/>
      <c r="B380" s="285">
        <f t="shared" si="24"/>
        <v>368</v>
      </c>
      <c r="C380" s="72"/>
      <c r="D380" s="72"/>
      <c r="E380" s="73"/>
      <c r="F380" s="235"/>
      <c r="G380" s="198"/>
      <c r="H380" s="236"/>
      <c r="I380" s="75"/>
      <c r="J380" s="74"/>
      <c r="K380" s="274">
        <f t="shared" si="25"/>
        <v>0</v>
      </c>
      <c r="L380" s="76"/>
    </row>
    <row r="381" spans="1:12" x14ac:dyDescent="0.3">
      <c r="A381" s="268"/>
      <c r="B381" s="285">
        <f t="shared" si="24"/>
        <v>369</v>
      </c>
      <c r="C381" s="72"/>
      <c r="D381" s="72"/>
      <c r="E381" s="73"/>
      <c r="F381" s="235"/>
      <c r="G381" s="198"/>
      <c r="H381" s="236"/>
      <c r="I381" s="75"/>
      <c r="J381" s="74"/>
      <c r="K381" s="274">
        <f t="shared" si="25"/>
        <v>0</v>
      </c>
      <c r="L381" s="76"/>
    </row>
    <row r="382" spans="1:12" x14ac:dyDescent="0.3">
      <c r="A382" s="268"/>
      <c r="B382" s="285">
        <f t="shared" si="0"/>
        <v>370</v>
      </c>
      <c r="C382" s="72"/>
      <c r="D382" s="72"/>
      <c r="E382" s="73"/>
      <c r="F382" s="235"/>
      <c r="G382" s="198"/>
      <c r="H382" s="236"/>
      <c r="I382" s="75"/>
      <c r="J382" s="74"/>
      <c r="K382" s="274">
        <f t="shared" si="1"/>
        <v>0</v>
      </c>
      <c r="L382" s="76"/>
    </row>
    <row r="383" spans="1:12" x14ac:dyDescent="0.3">
      <c r="A383" s="268"/>
      <c r="B383" s="285">
        <f>ROW()-12</f>
        <v>371</v>
      </c>
      <c r="C383" s="72"/>
      <c r="D383" s="72"/>
      <c r="E383" s="73"/>
      <c r="F383" s="235"/>
      <c r="G383" s="198"/>
      <c r="H383" s="236"/>
      <c r="I383" s="75"/>
      <c r="J383" s="74"/>
      <c r="K383" s="274">
        <f>I383</f>
        <v>0</v>
      </c>
      <c r="L383" s="76"/>
    </row>
    <row r="384" spans="1:12" x14ac:dyDescent="0.3">
      <c r="A384" s="268"/>
      <c r="B384" s="285">
        <f>ROW()-12</f>
        <v>372</v>
      </c>
      <c r="C384" s="72"/>
      <c r="D384" s="72"/>
      <c r="E384" s="73"/>
      <c r="F384" s="235"/>
      <c r="G384" s="198"/>
      <c r="H384" s="236"/>
      <c r="I384" s="75"/>
      <c r="J384" s="74"/>
      <c r="K384" s="274">
        <f>I384</f>
        <v>0</v>
      </c>
      <c r="L384" s="76"/>
    </row>
    <row r="385" spans="1:12" x14ac:dyDescent="0.3">
      <c r="A385" s="268"/>
      <c r="B385" s="285">
        <f>ROW()-12</f>
        <v>373</v>
      </c>
      <c r="C385" s="72"/>
      <c r="D385" s="72"/>
      <c r="E385" s="73"/>
      <c r="F385" s="235"/>
      <c r="G385" s="198"/>
      <c r="H385" s="236"/>
      <c r="I385" s="75"/>
      <c r="J385" s="74"/>
      <c r="K385" s="274">
        <f>I385</f>
        <v>0</v>
      </c>
      <c r="L385" s="76"/>
    </row>
    <row r="386" spans="1:12" x14ac:dyDescent="0.3">
      <c r="A386" s="268"/>
      <c r="B386" s="285">
        <f t="shared" si="0"/>
        <v>374</v>
      </c>
      <c r="C386" s="72"/>
      <c r="D386" s="72"/>
      <c r="E386" s="73"/>
      <c r="F386" s="235"/>
      <c r="G386" s="198"/>
      <c r="H386" s="236"/>
      <c r="I386" s="75"/>
      <c r="J386" s="74"/>
      <c r="K386" s="274">
        <f t="shared" si="1"/>
        <v>0</v>
      </c>
      <c r="L386" s="76"/>
    </row>
    <row r="387" spans="1:12" x14ac:dyDescent="0.3">
      <c r="A387" s="268"/>
      <c r="B387" s="285">
        <f t="shared" si="0"/>
        <v>375</v>
      </c>
      <c r="C387" s="72"/>
      <c r="D387" s="72"/>
      <c r="E387" s="73"/>
      <c r="F387" s="235"/>
      <c r="G387" s="198"/>
      <c r="H387" s="236"/>
      <c r="I387" s="75"/>
      <c r="J387" s="74"/>
      <c r="K387" s="274">
        <f t="shared" si="1"/>
        <v>0</v>
      </c>
      <c r="L387" s="76"/>
    </row>
    <row r="388" spans="1:12" x14ac:dyDescent="0.3">
      <c r="A388" s="268"/>
      <c r="B388" s="285">
        <f>ROW()-12</f>
        <v>376</v>
      </c>
      <c r="C388" s="72"/>
      <c r="D388" s="72"/>
      <c r="E388" s="73"/>
      <c r="F388" s="235"/>
      <c r="G388" s="198"/>
      <c r="H388" s="236"/>
      <c r="I388" s="75"/>
      <c r="J388" s="74"/>
      <c r="K388" s="274">
        <f t="shared" si="1"/>
        <v>0</v>
      </c>
      <c r="L388" s="76"/>
    </row>
    <row r="389" spans="1:12" x14ac:dyDescent="0.3">
      <c r="A389" s="268"/>
      <c r="B389" s="285">
        <f>ROW()-12</f>
        <v>377</v>
      </c>
      <c r="C389" s="72"/>
      <c r="D389" s="72"/>
      <c r="E389" s="73"/>
      <c r="F389" s="235"/>
      <c r="G389" s="198"/>
      <c r="H389" s="236"/>
      <c r="I389" s="75"/>
      <c r="J389" s="74"/>
      <c r="K389" s="274">
        <f t="shared" si="1"/>
        <v>0</v>
      </c>
      <c r="L389" s="76"/>
    </row>
    <row r="390" spans="1:12" x14ac:dyDescent="0.3">
      <c r="A390" s="268"/>
      <c r="B390" s="285">
        <f>ROW()-12</f>
        <v>378</v>
      </c>
      <c r="C390" s="72"/>
      <c r="D390" s="72"/>
      <c r="E390" s="73"/>
      <c r="F390" s="235"/>
      <c r="G390" s="198"/>
      <c r="H390" s="236"/>
      <c r="I390" s="75"/>
      <c r="J390" s="74"/>
      <c r="K390" s="274">
        <f t="shared" si="1"/>
        <v>0</v>
      </c>
      <c r="L390" s="76"/>
    </row>
    <row r="391" spans="1:12" x14ac:dyDescent="0.3">
      <c r="A391" s="268"/>
      <c r="B391" s="285">
        <f>ROW()-12</f>
        <v>379</v>
      </c>
      <c r="C391" s="72"/>
      <c r="D391" s="72"/>
      <c r="E391" s="73"/>
      <c r="F391" s="235"/>
      <c r="G391" s="198"/>
      <c r="H391" s="236"/>
      <c r="I391" s="75"/>
      <c r="J391" s="74"/>
      <c r="K391" s="274">
        <f t="shared" si="1"/>
        <v>0</v>
      </c>
      <c r="L391" s="76"/>
    </row>
    <row r="392" spans="1:12" x14ac:dyDescent="0.3">
      <c r="A392" s="268"/>
      <c r="B392" s="285">
        <f>ROW()-12</f>
        <v>380</v>
      </c>
      <c r="C392" s="72"/>
      <c r="D392" s="72"/>
      <c r="E392" s="73"/>
      <c r="F392" s="235"/>
      <c r="G392" s="198"/>
      <c r="H392" s="236"/>
      <c r="I392" s="75"/>
      <c r="J392" s="74"/>
      <c r="K392" s="274">
        <f t="shared" si="1"/>
        <v>0</v>
      </c>
      <c r="L392" s="76"/>
    </row>
    <row r="393" spans="1:12" x14ac:dyDescent="0.3">
      <c r="A393" s="268"/>
      <c r="B393" s="285">
        <f t="shared" si="0"/>
        <v>381</v>
      </c>
      <c r="C393" s="72"/>
      <c r="D393" s="72"/>
      <c r="E393" s="73"/>
      <c r="F393" s="235"/>
      <c r="G393" s="198"/>
      <c r="H393" s="236"/>
      <c r="I393" s="75"/>
      <c r="J393" s="74"/>
      <c r="K393" s="274">
        <f t="shared" si="1"/>
        <v>0</v>
      </c>
      <c r="L393" s="76"/>
    </row>
    <row r="394" spans="1:12" x14ac:dyDescent="0.3">
      <c r="A394" s="268"/>
      <c r="B394" s="285">
        <f t="shared" si="0"/>
        <v>382</v>
      </c>
      <c r="C394" s="72"/>
      <c r="D394" s="72"/>
      <c r="E394" s="73"/>
      <c r="F394" s="235"/>
      <c r="G394" s="198"/>
      <c r="H394" s="236"/>
      <c r="I394" s="75"/>
      <c r="J394" s="74"/>
      <c r="K394" s="274">
        <f t="shared" si="1"/>
        <v>0</v>
      </c>
      <c r="L394" s="76"/>
    </row>
    <row r="395" spans="1:12" x14ac:dyDescent="0.3">
      <c r="A395" s="268"/>
      <c r="B395" s="285">
        <f>ROW()-12</f>
        <v>383</v>
      </c>
      <c r="C395" s="72"/>
      <c r="D395" s="72"/>
      <c r="E395" s="73"/>
      <c r="F395" s="235"/>
      <c r="G395" s="198"/>
      <c r="H395" s="236"/>
      <c r="I395" s="75"/>
      <c r="J395" s="74"/>
      <c r="K395" s="274">
        <f t="shared" si="1"/>
        <v>0</v>
      </c>
      <c r="L395" s="76"/>
    </row>
    <row r="396" spans="1:12" x14ac:dyDescent="0.3">
      <c r="A396" s="268"/>
      <c r="B396" s="285">
        <f t="shared" si="0"/>
        <v>384</v>
      </c>
      <c r="C396" s="72"/>
      <c r="D396" s="72"/>
      <c r="E396" s="73"/>
      <c r="F396" s="235"/>
      <c r="G396" s="198"/>
      <c r="H396" s="236"/>
      <c r="I396" s="75"/>
      <c r="J396" s="74"/>
      <c r="K396" s="274">
        <f t="shared" si="1"/>
        <v>0</v>
      </c>
      <c r="L396" s="76"/>
    </row>
    <row r="397" spans="1:12" x14ac:dyDescent="0.3">
      <c r="A397" s="268"/>
      <c r="B397" s="285">
        <f>ROW()-12</f>
        <v>385</v>
      </c>
      <c r="C397" s="72"/>
      <c r="D397" s="72"/>
      <c r="E397" s="73"/>
      <c r="F397" s="235"/>
      <c r="G397" s="198"/>
      <c r="H397" s="236"/>
      <c r="I397" s="75"/>
      <c r="J397" s="74"/>
      <c r="K397" s="274">
        <f t="shared" si="1"/>
        <v>0</v>
      </c>
      <c r="L397" s="76"/>
    </row>
    <row r="398" spans="1:12" x14ac:dyDescent="0.3">
      <c r="A398" s="268"/>
      <c r="B398" s="285">
        <f>ROW()-12</f>
        <v>386</v>
      </c>
      <c r="C398" s="72"/>
      <c r="D398" s="72"/>
      <c r="E398" s="73"/>
      <c r="F398" s="235"/>
      <c r="G398" s="198"/>
      <c r="H398" s="236"/>
      <c r="I398" s="75"/>
      <c r="J398" s="74"/>
      <c r="K398" s="274">
        <f t="shared" si="1"/>
        <v>0</v>
      </c>
      <c r="L398" s="76"/>
    </row>
    <row r="399" spans="1:12" x14ac:dyDescent="0.3">
      <c r="A399" s="268"/>
      <c r="B399" s="285">
        <f>ROW()-12</f>
        <v>387</v>
      </c>
      <c r="C399" s="72"/>
      <c r="D399" s="72"/>
      <c r="E399" s="73"/>
      <c r="F399" s="235"/>
      <c r="G399" s="198"/>
      <c r="H399" s="236"/>
      <c r="I399" s="75"/>
      <c r="J399" s="74"/>
      <c r="K399" s="274">
        <f t="shared" si="1"/>
        <v>0</v>
      </c>
      <c r="L399" s="76"/>
    </row>
    <row r="400" spans="1:12" x14ac:dyDescent="0.3">
      <c r="A400" s="268"/>
      <c r="B400" s="285">
        <f>ROW()-12</f>
        <v>388</v>
      </c>
      <c r="C400" s="72"/>
      <c r="D400" s="72"/>
      <c r="E400" s="73"/>
      <c r="F400" s="235"/>
      <c r="G400" s="198"/>
      <c r="H400" s="236"/>
      <c r="I400" s="75"/>
      <c r="J400" s="74"/>
      <c r="K400" s="274">
        <f t="shared" si="1"/>
        <v>0</v>
      </c>
      <c r="L400" s="76"/>
    </row>
    <row r="401" spans="1:12" x14ac:dyDescent="0.3">
      <c r="A401" s="268"/>
      <c r="B401" s="285">
        <f t="shared" si="0"/>
        <v>389</v>
      </c>
      <c r="C401" s="72"/>
      <c r="D401" s="72"/>
      <c r="E401" s="73"/>
      <c r="F401" s="235"/>
      <c r="G401" s="198"/>
      <c r="H401" s="236"/>
      <c r="I401" s="75"/>
      <c r="J401" s="74"/>
      <c r="K401" s="274">
        <f t="shared" si="1"/>
        <v>0</v>
      </c>
      <c r="L401" s="76"/>
    </row>
    <row r="402" spans="1:12" x14ac:dyDescent="0.3">
      <c r="A402" s="268"/>
      <c r="B402" s="286">
        <f>ROW()-12</f>
        <v>390</v>
      </c>
      <c r="C402" s="77"/>
      <c r="D402" s="77"/>
      <c r="E402" s="78"/>
      <c r="F402" s="237"/>
      <c r="G402" s="238"/>
      <c r="H402" s="239"/>
      <c r="I402" s="80"/>
      <c r="J402" s="79"/>
      <c r="K402" s="275">
        <f t="shared" si="1"/>
        <v>0</v>
      </c>
      <c r="L402" s="81"/>
    </row>
    <row r="403" spans="1:12" x14ac:dyDescent="0.3">
      <c r="B403" s="82"/>
      <c r="C403" s="82"/>
      <c r="D403" s="82"/>
      <c r="E403" s="82"/>
      <c r="F403" s="82"/>
      <c r="G403" s="82"/>
      <c r="H403" s="170" t="s">
        <v>71</v>
      </c>
      <c r="I403" s="169">
        <f>SUM(I13:I402)</f>
        <v>0</v>
      </c>
      <c r="K403" s="169">
        <f>SUM(K13:K402)</f>
        <v>0</v>
      </c>
      <c r="L403" s="82"/>
    </row>
    <row r="404" spans="1:12" x14ac:dyDescent="0.3">
      <c r="B404" s="82"/>
      <c r="C404" s="82"/>
      <c r="D404" s="82"/>
      <c r="E404" s="82"/>
      <c r="F404" s="82"/>
      <c r="G404" s="82"/>
      <c r="H404" s="82"/>
      <c r="I404" s="84"/>
      <c r="J404" s="84"/>
      <c r="K404" s="82"/>
      <c r="L404" s="82"/>
    </row>
    <row r="405" spans="1:12" ht="14.5" x14ac:dyDescent="0.3">
      <c r="B405" s="357" t="s">
        <v>200</v>
      </c>
      <c r="C405" s="358"/>
      <c r="D405" s="358"/>
      <c r="E405" s="358"/>
      <c r="F405" s="358"/>
      <c r="G405" s="358"/>
      <c r="H405" s="358"/>
      <c r="I405" s="358"/>
      <c r="J405" s="358"/>
      <c r="K405" s="240"/>
    </row>
    <row r="406" spans="1:12" ht="31.5" customHeight="1" x14ac:dyDescent="0.3">
      <c r="B406" s="362" t="s">
        <v>201</v>
      </c>
      <c r="C406" s="363"/>
      <c r="D406" s="363"/>
      <c r="E406" s="363"/>
      <c r="F406" s="363"/>
      <c r="G406" s="363"/>
      <c r="H406" s="363"/>
      <c r="I406" s="363"/>
      <c r="J406" s="363"/>
      <c r="K406" s="68"/>
    </row>
    <row r="407" spans="1:12" x14ac:dyDescent="0.3">
      <c r="K407" s="68"/>
    </row>
    <row r="408" spans="1:12" x14ac:dyDescent="0.3">
      <c r="B408" s="68"/>
      <c r="C408" s="68"/>
      <c r="D408" s="68"/>
      <c r="E408" s="68"/>
      <c r="F408" s="68"/>
      <c r="G408" s="68"/>
      <c r="H408" s="68"/>
      <c r="I408" s="68"/>
      <c r="J408" s="68"/>
      <c r="K408" s="68"/>
    </row>
    <row r="409" spans="1:12" x14ac:dyDescent="0.3">
      <c r="B409" s="68"/>
      <c r="C409" s="68"/>
      <c r="D409" s="68"/>
      <c r="E409" s="68"/>
      <c r="F409" s="68"/>
      <c r="G409" s="68"/>
      <c r="H409" s="68"/>
      <c r="I409" s="68"/>
      <c r="J409" s="68"/>
      <c r="K409" s="68"/>
    </row>
    <row r="410" spans="1:12" x14ac:dyDescent="0.3">
      <c r="B410" s="68"/>
      <c r="C410" s="68"/>
      <c r="D410" s="68"/>
      <c r="E410" s="68"/>
      <c r="F410" s="68"/>
      <c r="G410" s="68"/>
      <c r="H410" s="68"/>
      <c r="I410" s="68"/>
      <c r="J410" s="68"/>
      <c r="K410" s="68"/>
    </row>
    <row r="411" spans="1:12" x14ac:dyDescent="0.3">
      <c r="B411" s="68"/>
      <c r="C411" s="68"/>
      <c r="D411" s="68"/>
      <c r="E411" s="68"/>
      <c r="F411" s="68"/>
      <c r="G411" s="68"/>
      <c r="H411" s="68"/>
      <c r="I411" s="68"/>
      <c r="J411" s="68"/>
      <c r="K411" s="68"/>
    </row>
    <row r="412" spans="1:12" x14ac:dyDescent="0.3">
      <c r="B412" s="68"/>
      <c r="C412" s="68"/>
      <c r="D412" s="68"/>
      <c r="E412" s="68"/>
      <c r="F412" s="68"/>
      <c r="G412" s="68"/>
      <c r="H412" s="68"/>
      <c r="I412" s="68"/>
      <c r="J412" s="68"/>
      <c r="K412" s="68"/>
    </row>
    <row r="413" spans="1:12" x14ac:dyDescent="0.3">
      <c r="B413" s="68"/>
      <c r="C413" s="68"/>
      <c r="D413" s="68"/>
      <c r="E413" s="68"/>
      <c r="F413" s="68"/>
      <c r="G413" s="68"/>
      <c r="H413" s="68"/>
      <c r="I413" s="68"/>
      <c r="J413" s="68"/>
      <c r="K413" s="68"/>
    </row>
    <row r="414" spans="1:12" x14ac:dyDescent="0.3">
      <c r="B414" s="68"/>
      <c r="C414" s="68"/>
      <c r="D414" s="68"/>
      <c r="E414" s="68"/>
      <c r="F414" s="68"/>
      <c r="G414" s="68"/>
      <c r="H414" s="68"/>
      <c r="I414" s="68"/>
      <c r="J414" s="68"/>
      <c r="K414" s="68"/>
    </row>
    <row r="415" spans="1:12" x14ac:dyDescent="0.3">
      <c r="B415" s="68"/>
      <c r="C415" s="68"/>
      <c r="D415" s="68"/>
      <c r="E415" s="68"/>
      <c r="F415" s="68"/>
      <c r="G415" s="68"/>
      <c r="H415" s="68"/>
      <c r="I415" s="68"/>
      <c r="J415" s="68"/>
      <c r="K415" s="68"/>
    </row>
    <row r="416" spans="1:12" x14ac:dyDescent="0.3">
      <c r="B416" s="68"/>
      <c r="C416" s="68"/>
      <c r="D416" s="68"/>
      <c r="E416" s="68"/>
      <c r="F416" s="68"/>
      <c r="G416" s="68"/>
      <c r="H416" s="68"/>
      <c r="I416" s="68"/>
      <c r="J416" s="68"/>
      <c r="K416" s="68"/>
    </row>
    <row r="417" spans="2:11" x14ac:dyDescent="0.3">
      <c r="B417" s="68"/>
      <c r="C417" s="68"/>
      <c r="D417" s="68"/>
      <c r="E417" s="68"/>
      <c r="F417" s="68"/>
      <c r="G417" s="68"/>
      <c r="H417" s="68"/>
      <c r="I417" s="68"/>
      <c r="J417" s="68"/>
      <c r="K417" s="68"/>
    </row>
    <row r="418" spans="2:11" x14ac:dyDescent="0.3">
      <c r="B418" s="68"/>
      <c r="C418" s="68"/>
      <c r="D418" s="68"/>
      <c r="E418" s="68"/>
      <c r="F418" s="68"/>
      <c r="G418" s="68"/>
      <c r="H418" s="68"/>
      <c r="I418" s="68"/>
      <c r="J418" s="68"/>
      <c r="K418" s="68"/>
    </row>
    <row r="419" spans="2:11" x14ac:dyDescent="0.3">
      <c r="B419" s="68"/>
      <c r="C419" s="68"/>
      <c r="D419" s="68"/>
      <c r="E419" s="68"/>
      <c r="F419" s="68"/>
      <c r="G419" s="68"/>
      <c r="H419" s="68"/>
      <c r="I419" s="68"/>
      <c r="J419" s="68"/>
      <c r="K419" s="68"/>
    </row>
    <row r="420" spans="2:11" x14ac:dyDescent="0.3">
      <c r="B420" s="68"/>
      <c r="C420" s="68"/>
      <c r="D420" s="68"/>
      <c r="E420" s="68"/>
      <c r="F420" s="68"/>
      <c r="G420" s="68"/>
      <c r="H420" s="68"/>
      <c r="I420" s="68"/>
      <c r="J420" s="68"/>
      <c r="K420" s="68"/>
    </row>
    <row r="421" spans="2:11" x14ac:dyDescent="0.3">
      <c r="B421" s="68"/>
      <c r="C421" s="68"/>
      <c r="D421" s="68"/>
      <c r="E421" s="68"/>
      <c r="F421" s="68"/>
      <c r="G421" s="68"/>
      <c r="H421" s="68"/>
      <c r="I421" s="68"/>
      <c r="J421" s="68"/>
      <c r="K421" s="68"/>
    </row>
    <row r="422" spans="2:11" x14ac:dyDescent="0.3">
      <c r="B422" s="68"/>
      <c r="C422" s="68"/>
      <c r="D422" s="68"/>
      <c r="E422" s="68"/>
      <c r="F422" s="68"/>
      <c r="G422" s="68"/>
      <c r="H422" s="68"/>
      <c r="I422" s="68"/>
      <c r="J422" s="68"/>
      <c r="K422" s="68"/>
    </row>
    <row r="423" spans="2:11" x14ac:dyDescent="0.3">
      <c r="B423" s="68"/>
      <c r="C423" s="68"/>
      <c r="D423" s="68"/>
      <c r="E423" s="68"/>
      <c r="F423" s="68"/>
      <c r="G423" s="68"/>
      <c r="H423" s="68"/>
      <c r="I423" s="68"/>
      <c r="J423" s="68"/>
      <c r="K423" s="68"/>
    </row>
    <row r="424" spans="2:11" x14ac:dyDescent="0.3">
      <c r="B424" s="68"/>
      <c r="C424" s="68"/>
      <c r="D424" s="68"/>
      <c r="E424" s="68"/>
      <c r="F424" s="68"/>
      <c r="G424" s="68"/>
      <c r="H424" s="68"/>
      <c r="I424" s="68"/>
      <c r="J424" s="68"/>
      <c r="K424" s="68"/>
    </row>
    <row r="425" spans="2:11" x14ac:dyDescent="0.3">
      <c r="B425" s="68"/>
      <c r="C425" s="68"/>
      <c r="D425" s="68"/>
      <c r="E425" s="68"/>
      <c r="F425" s="68"/>
      <c r="G425" s="68"/>
      <c r="H425" s="68"/>
      <c r="I425" s="68"/>
      <c r="J425" s="68"/>
      <c r="K425" s="68"/>
    </row>
    <row r="426" spans="2:11" x14ac:dyDescent="0.3">
      <c r="B426" s="68"/>
      <c r="C426" s="68"/>
      <c r="D426" s="68"/>
      <c r="E426" s="68"/>
      <c r="F426" s="68"/>
      <c r="G426" s="68"/>
      <c r="H426" s="68"/>
      <c r="I426" s="68"/>
      <c r="J426" s="68"/>
      <c r="K426" s="68"/>
    </row>
    <row r="427" spans="2:11" x14ac:dyDescent="0.3">
      <c r="B427" s="68"/>
      <c r="C427" s="68"/>
      <c r="D427" s="68"/>
      <c r="E427" s="68"/>
      <c r="F427" s="68"/>
      <c r="G427" s="68"/>
      <c r="H427" s="68"/>
      <c r="I427" s="68"/>
      <c r="J427" s="68"/>
      <c r="K427" s="68"/>
    </row>
    <row r="428" spans="2:11" x14ac:dyDescent="0.3">
      <c r="B428" s="68"/>
      <c r="C428" s="68"/>
      <c r="D428" s="68"/>
      <c r="E428" s="68"/>
      <c r="F428" s="68"/>
      <c r="G428" s="68"/>
      <c r="H428" s="68"/>
      <c r="I428" s="68"/>
      <c r="J428" s="68"/>
      <c r="K428" s="68"/>
    </row>
    <row r="429" spans="2:11" x14ac:dyDescent="0.3">
      <c r="B429" s="68"/>
      <c r="C429" s="68"/>
      <c r="D429" s="68"/>
      <c r="E429" s="68"/>
      <c r="F429" s="68"/>
      <c r="G429" s="68"/>
      <c r="H429" s="68"/>
      <c r="I429" s="68"/>
      <c r="J429" s="68"/>
      <c r="K429" s="68"/>
    </row>
    <row r="430" spans="2:11" x14ac:dyDescent="0.3">
      <c r="B430" s="68"/>
      <c r="C430" s="68"/>
      <c r="D430" s="68"/>
      <c r="E430" s="68"/>
      <c r="F430" s="68"/>
      <c r="G430" s="68"/>
      <c r="H430" s="68"/>
      <c r="I430" s="68"/>
      <c r="J430" s="68"/>
      <c r="K430" s="68"/>
    </row>
    <row r="431" spans="2:11" x14ac:dyDescent="0.3">
      <c r="B431" s="68"/>
      <c r="C431" s="68"/>
      <c r="D431" s="68"/>
      <c r="E431" s="68"/>
      <c r="F431" s="68"/>
      <c r="G431" s="68"/>
      <c r="H431" s="68"/>
      <c r="I431" s="68"/>
      <c r="J431" s="68"/>
      <c r="K431" s="68"/>
    </row>
    <row r="432" spans="2:11" x14ac:dyDescent="0.3">
      <c r="B432" s="68"/>
      <c r="C432" s="68"/>
      <c r="D432" s="68"/>
      <c r="E432" s="68"/>
      <c r="F432" s="68"/>
      <c r="G432" s="68"/>
      <c r="H432" s="68"/>
      <c r="I432" s="68"/>
      <c r="J432" s="68"/>
      <c r="K432" s="68"/>
    </row>
    <row r="433" spans="2:11" x14ac:dyDescent="0.3">
      <c r="B433" s="68"/>
      <c r="C433" s="68"/>
      <c r="D433" s="68"/>
      <c r="E433" s="68"/>
      <c r="F433" s="68"/>
      <c r="G433" s="68"/>
      <c r="H433" s="68"/>
      <c r="I433" s="68"/>
      <c r="J433" s="68"/>
      <c r="K433" s="68"/>
    </row>
    <row r="434" spans="2:11" x14ac:dyDescent="0.3">
      <c r="B434" s="68"/>
      <c r="C434" s="68"/>
      <c r="D434" s="68"/>
      <c r="E434" s="68"/>
      <c r="F434" s="68"/>
      <c r="G434" s="68"/>
      <c r="H434" s="68"/>
      <c r="I434" s="68"/>
      <c r="J434" s="68"/>
      <c r="K434" s="68"/>
    </row>
  </sheetData>
  <sheetProtection algorithmName="SHA-512" hashValue="6YoeTuN9AVnCcXyIWbdgEYbsQlLKS+nHg/aTMstihW0HLYbLLO1KIxgrTcWDYAgHhQktn14T7L05ySWZJpFzCg==" saltValue="rAVtk4sK3hllDaIrXpHo/A==" spinCount="100000" sheet="1" objects="1" scenarios="1"/>
  <mergeCells count="20">
    <mergeCell ref="B406:J406"/>
    <mergeCell ref="F10:F11"/>
    <mergeCell ref="G10:G11"/>
    <mergeCell ref="A10:A11"/>
    <mergeCell ref="B10:B11"/>
    <mergeCell ref="C10:C11"/>
    <mergeCell ref="D10:D11"/>
    <mergeCell ref="E10:E11"/>
    <mergeCell ref="H10:H11"/>
    <mergeCell ref="J10:J11"/>
    <mergeCell ref="L10:L11"/>
    <mergeCell ref="J5:K5"/>
    <mergeCell ref="B405:J405"/>
    <mergeCell ref="B8:D8"/>
    <mergeCell ref="E8:H8"/>
    <mergeCell ref="B3:L3"/>
    <mergeCell ref="B6:D6"/>
    <mergeCell ref="E6:H6"/>
    <mergeCell ref="B7:D7"/>
    <mergeCell ref="E7:H7"/>
  </mergeCells>
  <phoneticPr fontId="39" type="noConversion"/>
  <dataValidations count="4">
    <dataValidation type="custom" allowBlank="1" showInputMessage="1" showErrorMessage="1" errorTitle="negativer Betrag notwendig" error="Bitte geben Sie den negativen Betrag an, der Ihnen erstattet wird." sqref="I13:I402" xr:uid="{00000000-0002-0000-0400-000000000000}">
      <formula1>IF(OR(E13="Erstattung gesetzlicher Umlagen",E13="nachträgliche Erstattung"),I13&lt;0,I13&gt;0)</formula1>
    </dataValidation>
    <dataValidation type="decimal" allowBlank="1" showInputMessage="1" showErrorMessage="1" sqref="G13:G402" xr:uid="{00000000-0002-0000-0400-000001000000}">
      <formula1>0</formula1>
      <formula2>100</formula2>
    </dataValidation>
    <dataValidation showDropDown="1" showErrorMessage="1" errorTitle="Eingabe ungültig" error="Die hinterlegte Formel darf nicht überschrieben werden!" sqref="K13:K402" xr:uid="{00000000-0002-0000-0400-000002000000}"/>
    <dataValidation allowBlank="1" showInputMessage="1" showErrorMessage="1" promptTitle="Art der Zahlung" prompt="Bitte geben Sie hier die Art der Zahlung bzw. den Bestandteil an._x000a_" sqref="E10:E11" xr:uid="{00000000-0002-0000-0400-000003000000}"/>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Auswahlmöglichkeiten!$C$2:$C$9</xm:f>
          </x14:formula1>
          <xm:sqref>E13:E402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1"/>
  <dimension ref="A1:AF39"/>
  <sheetViews>
    <sheetView showGridLines="0" zoomScale="80" zoomScaleNormal="80" workbookViewId="0">
      <selection activeCell="T39" sqref="T39"/>
    </sheetView>
  </sheetViews>
  <sheetFormatPr baseColWidth="10" defaultColWidth="11.453125" defaultRowHeight="14.5" x14ac:dyDescent="0.35"/>
  <cols>
    <col min="1" max="1" width="7.26953125" style="177" customWidth="1"/>
    <col min="2" max="2" width="9.1796875" style="177" customWidth="1"/>
    <col min="3" max="3" width="29" style="177" customWidth="1"/>
    <col min="4" max="5" width="30.1796875" style="177" customWidth="1"/>
    <col min="6" max="6" width="22.7265625" style="177" customWidth="1"/>
    <col min="7" max="7" width="14.81640625" style="177" customWidth="1"/>
    <col min="8" max="8" width="16.54296875" style="177" customWidth="1"/>
    <col min="9" max="9" width="17.81640625" style="177" customWidth="1"/>
    <col min="10" max="10" width="12.1796875" style="177" customWidth="1"/>
    <col min="11" max="15" width="16" style="177" customWidth="1"/>
    <col min="16" max="19" width="12.26953125" style="177" customWidth="1"/>
    <col min="20" max="20" width="15.453125" style="177" customWidth="1"/>
    <col min="21" max="21" width="15.54296875" style="177" customWidth="1"/>
    <col min="22" max="22" width="50.1796875" style="177" customWidth="1"/>
    <col min="23" max="16384" width="11.453125" style="177"/>
  </cols>
  <sheetData>
    <row r="1" spans="1:32" s="85" customFormat="1" ht="14" x14ac:dyDescent="0.3">
      <c r="V1" s="68"/>
    </row>
    <row r="2" spans="1:32" s="85" customFormat="1" ht="14" x14ac:dyDescent="0.3">
      <c r="V2" s="68"/>
    </row>
    <row r="3" spans="1:32" s="58" customFormat="1" ht="14" x14ac:dyDescent="0.3">
      <c r="B3" s="349" t="str">
        <f>"zahlenmäßiger Nachweis - Anlage zum Auszahlungsantrag" &amp; " " &amp; 'Gesamtübersicht je AZ'!$C$3</f>
        <v xml:space="preserve">zahlenmäßiger Nachweis - Anlage zum Auszahlungsantrag </v>
      </c>
      <c r="C3" s="350"/>
      <c r="D3" s="350"/>
      <c r="E3" s="350"/>
      <c r="F3" s="350"/>
      <c r="G3" s="350"/>
      <c r="H3" s="350"/>
      <c r="I3" s="350"/>
      <c r="J3" s="350"/>
      <c r="K3" s="350"/>
      <c r="L3" s="350"/>
      <c r="M3" s="350"/>
      <c r="N3" s="350"/>
      <c r="O3" s="350"/>
      <c r="P3" s="350"/>
      <c r="Q3" s="350"/>
      <c r="R3" s="350"/>
      <c r="S3" s="350"/>
      <c r="T3" s="350"/>
      <c r="U3" s="350"/>
      <c r="V3" s="351"/>
    </row>
    <row r="4" spans="1:32" s="60" customFormat="1" ht="14" x14ac:dyDescent="0.3">
      <c r="D4" s="59"/>
      <c r="E4" s="59"/>
      <c r="F4" s="59"/>
      <c r="G4" s="59"/>
      <c r="H4" s="59"/>
      <c r="I4" s="59"/>
      <c r="J4" s="59"/>
      <c r="K4" s="59"/>
      <c r="L4" s="59"/>
      <c r="M4" s="59"/>
      <c r="N4" s="59"/>
      <c r="O4" s="59"/>
      <c r="P4" s="59"/>
      <c r="Q4" s="59"/>
      <c r="R4" s="59"/>
      <c r="S4" s="59"/>
      <c r="T4" s="59"/>
      <c r="U4" s="59"/>
    </row>
    <row r="5" spans="1:32" s="58" customFormat="1" ht="14" x14ac:dyDescent="0.3">
      <c r="B5" s="372" t="s">
        <v>118</v>
      </c>
      <c r="C5" s="372"/>
      <c r="D5" s="372"/>
      <c r="E5" s="372"/>
      <c r="F5" s="373">
        <f>'Gesamtübersicht je AZ'!$B$7</f>
        <v>0</v>
      </c>
      <c r="G5" s="374"/>
      <c r="H5" s="374"/>
      <c r="I5" s="374"/>
      <c r="J5" s="375"/>
      <c r="K5" s="62"/>
      <c r="L5" s="62"/>
      <c r="M5" s="62"/>
      <c r="N5" s="62"/>
      <c r="O5" s="62"/>
      <c r="P5" s="62"/>
      <c r="Q5" s="63"/>
      <c r="R5" s="63"/>
      <c r="S5" s="64"/>
    </row>
    <row r="6" spans="1:32" s="58" customFormat="1" ht="14" x14ac:dyDescent="0.3">
      <c r="B6" s="372" t="s">
        <v>9</v>
      </c>
      <c r="C6" s="372"/>
      <c r="D6" s="372"/>
      <c r="E6" s="372"/>
      <c r="F6" s="373">
        <f>'Gesamtübersicht je AZ'!$B$8</f>
        <v>0</v>
      </c>
      <c r="G6" s="374"/>
      <c r="H6" s="374"/>
      <c r="I6" s="374"/>
      <c r="J6" s="375"/>
      <c r="K6" s="62"/>
      <c r="L6" s="62"/>
      <c r="M6" s="62"/>
      <c r="N6" s="62"/>
      <c r="O6" s="62"/>
      <c r="P6" s="62"/>
      <c r="Q6" s="63"/>
      <c r="V6" s="65" t="s">
        <v>27</v>
      </c>
    </row>
    <row r="7" spans="1:32" s="58" customFormat="1" ht="15" customHeight="1" x14ac:dyDescent="0.3">
      <c r="B7" s="367" t="s">
        <v>104</v>
      </c>
      <c r="C7" s="367"/>
      <c r="D7" s="367"/>
      <c r="E7" s="367"/>
      <c r="F7" s="368">
        <f>'Gesamtübersicht je AZ'!$B$9</f>
        <v>0</v>
      </c>
      <c r="G7" s="369"/>
      <c r="H7" s="369"/>
      <c r="I7" s="369"/>
      <c r="J7" s="370"/>
      <c r="K7" s="62"/>
      <c r="L7" s="62"/>
      <c r="M7" s="62"/>
      <c r="N7" s="62"/>
      <c r="O7" s="62"/>
      <c r="P7" s="62"/>
      <c r="Q7" s="63"/>
      <c r="R7" s="172"/>
      <c r="T7" s="68"/>
      <c r="U7" s="68"/>
    </row>
    <row r="8" spans="1:32" s="112" customFormat="1" ht="15.5" x14ac:dyDescent="0.35">
      <c r="B8" s="173"/>
      <c r="C8" s="173"/>
      <c r="D8" s="174"/>
      <c r="E8" s="174"/>
      <c r="F8" s="175"/>
      <c r="G8" s="176"/>
      <c r="H8" s="176"/>
      <c r="I8" s="176"/>
      <c r="J8" s="177"/>
      <c r="K8" s="177"/>
      <c r="L8" s="177"/>
      <c r="M8" s="177"/>
      <c r="N8" s="177"/>
      <c r="O8" s="177"/>
      <c r="P8" s="62"/>
      <c r="Q8" s="63"/>
      <c r="R8" s="178"/>
      <c r="S8" s="179"/>
      <c r="T8" s="177"/>
      <c r="AC8" s="180"/>
      <c r="AD8" s="180"/>
      <c r="AE8" s="180"/>
      <c r="AF8" s="180"/>
    </row>
    <row r="9" spans="1:32" s="112" customFormat="1" ht="15.5" x14ac:dyDescent="0.35">
      <c r="B9" s="181"/>
      <c r="C9" s="181"/>
      <c r="D9" s="182"/>
      <c r="E9" s="182"/>
      <c r="F9" s="182"/>
      <c r="G9" s="183"/>
      <c r="H9" s="183"/>
      <c r="I9" s="175"/>
      <c r="J9" s="175"/>
      <c r="K9" s="175"/>
      <c r="L9" s="175"/>
      <c r="M9" s="175"/>
      <c r="N9" s="175"/>
      <c r="O9" s="175"/>
      <c r="P9" s="178"/>
      <c r="Q9" s="178"/>
      <c r="R9" s="178"/>
      <c r="S9" s="179"/>
      <c r="T9" s="184"/>
      <c r="U9" s="185"/>
      <c r="V9" s="85"/>
    </row>
    <row r="10" spans="1:32" s="186" customFormat="1" ht="108" x14ac:dyDescent="0.35">
      <c r="A10" s="223" t="s">
        <v>112</v>
      </c>
      <c r="B10" s="223" t="s">
        <v>28</v>
      </c>
      <c r="C10" s="224" t="s">
        <v>119</v>
      </c>
      <c r="D10" s="223" t="s">
        <v>120</v>
      </c>
      <c r="E10" s="223" t="s">
        <v>121</v>
      </c>
      <c r="F10" s="223" t="s">
        <v>204</v>
      </c>
      <c r="G10" s="224" t="s">
        <v>122</v>
      </c>
      <c r="H10" s="224" t="s">
        <v>123</v>
      </c>
      <c r="I10" s="224" t="s">
        <v>124</v>
      </c>
      <c r="J10" s="224" t="s">
        <v>125</v>
      </c>
      <c r="K10" s="224" t="s">
        <v>65</v>
      </c>
      <c r="L10" s="224" t="s">
        <v>126</v>
      </c>
      <c r="M10" s="224" t="s">
        <v>127</v>
      </c>
      <c r="N10" s="224" t="s">
        <v>128</v>
      </c>
      <c r="O10" s="224" t="s">
        <v>129</v>
      </c>
      <c r="P10" s="224" t="s">
        <v>126</v>
      </c>
      <c r="Q10" s="224" t="s">
        <v>127</v>
      </c>
      <c r="R10" s="224" t="s">
        <v>128</v>
      </c>
      <c r="S10" s="224" t="s">
        <v>129</v>
      </c>
      <c r="T10" s="224" t="s">
        <v>130</v>
      </c>
      <c r="U10" s="224" t="s">
        <v>131</v>
      </c>
      <c r="V10" s="224" t="s">
        <v>132</v>
      </c>
    </row>
    <row r="11" spans="1:32" s="186" customFormat="1" ht="15" customHeight="1" x14ac:dyDescent="0.35">
      <c r="A11" s="371"/>
      <c r="B11" s="371"/>
      <c r="C11" s="371"/>
      <c r="D11" s="371"/>
      <c r="E11" s="371"/>
      <c r="F11" s="384"/>
      <c r="G11" s="371"/>
      <c r="H11" s="371"/>
      <c r="I11" s="371"/>
      <c r="J11" s="371"/>
      <c r="K11" s="371" t="s">
        <v>38</v>
      </c>
      <c r="L11" s="377" t="s">
        <v>133</v>
      </c>
      <c r="M11" s="378"/>
      <c r="N11" s="378"/>
      <c r="O11" s="379"/>
      <c r="P11" s="377" t="s">
        <v>133</v>
      </c>
      <c r="Q11" s="378"/>
      <c r="R11" s="378"/>
      <c r="S11" s="379"/>
      <c r="T11" s="371" t="s">
        <v>38</v>
      </c>
      <c r="U11" s="371" t="s">
        <v>38</v>
      </c>
      <c r="V11" s="380"/>
    </row>
    <row r="12" spans="1:32" ht="30" customHeight="1" x14ac:dyDescent="0.35">
      <c r="A12" s="371"/>
      <c r="B12" s="371"/>
      <c r="C12" s="371"/>
      <c r="D12" s="371"/>
      <c r="E12" s="371"/>
      <c r="F12" s="384"/>
      <c r="G12" s="371"/>
      <c r="H12" s="371"/>
      <c r="I12" s="371"/>
      <c r="J12" s="371"/>
      <c r="K12" s="371"/>
      <c r="L12" s="382" t="s">
        <v>134</v>
      </c>
      <c r="M12" s="383"/>
      <c r="N12" s="383"/>
      <c r="O12" s="383"/>
      <c r="P12" s="382"/>
      <c r="Q12" s="383"/>
      <c r="R12" s="383"/>
      <c r="S12" s="383"/>
      <c r="T12" s="371"/>
      <c r="U12" s="371"/>
      <c r="V12" s="381"/>
    </row>
    <row r="13" spans="1:32" ht="8.25" hidden="1" customHeight="1" x14ac:dyDescent="0.35">
      <c r="A13" s="187" t="s">
        <v>111</v>
      </c>
      <c r="B13" s="187" t="s">
        <v>39</v>
      </c>
      <c r="C13" s="187" t="s">
        <v>135</v>
      </c>
      <c r="D13" s="188" t="s">
        <v>40</v>
      </c>
      <c r="E13" s="188" t="s">
        <v>41</v>
      </c>
      <c r="F13" s="188" t="s">
        <v>42</v>
      </c>
      <c r="G13" s="189" t="s">
        <v>44</v>
      </c>
      <c r="H13" s="189" t="s">
        <v>45</v>
      </c>
      <c r="I13" s="190" t="s">
        <v>46</v>
      </c>
      <c r="J13" s="191" t="s">
        <v>48</v>
      </c>
      <c r="K13" s="192" t="s">
        <v>49</v>
      </c>
      <c r="L13" s="192" t="s">
        <v>136</v>
      </c>
      <c r="M13" s="192" t="s">
        <v>137</v>
      </c>
      <c r="N13" s="192" t="s">
        <v>138</v>
      </c>
      <c r="O13" s="192" t="s">
        <v>139</v>
      </c>
      <c r="P13" s="193" t="s">
        <v>50</v>
      </c>
      <c r="Q13" s="193" t="s">
        <v>51</v>
      </c>
      <c r="R13" s="193" t="s">
        <v>52</v>
      </c>
      <c r="S13" s="193" t="s">
        <v>140</v>
      </c>
      <c r="T13" s="194" t="s">
        <v>141</v>
      </c>
      <c r="U13" s="195" t="s">
        <v>142</v>
      </c>
      <c r="V13" s="196" t="s">
        <v>143</v>
      </c>
    </row>
    <row r="14" spans="1:32" s="205" customFormat="1" x14ac:dyDescent="0.35">
      <c r="A14" s="197"/>
      <c r="B14" s="284">
        <f t="shared" ref="B14:B30" si="0">ROW()-13</f>
        <v>1</v>
      </c>
      <c r="C14" s="197"/>
      <c r="D14" s="99"/>
      <c r="E14" s="99"/>
      <c r="F14" s="100"/>
      <c r="G14" s="198"/>
      <c r="H14" s="198"/>
      <c r="I14" s="199"/>
      <c r="J14" s="200"/>
      <c r="K14" s="283" t="str">
        <f>IF(ISBLANK($J14),"0,00",IF($G14="Stunden",VLOOKUP($J14,'Grundlage UN-Lohn'!$M$9:$R$13,2),IF($G14="Monat",VLOOKUP($J14,'Grundlage UN-Lohn'!$M$2:$R$6,2),"0,00")))</f>
        <v>0,00</v>
      </c>
      <c r="L14" s="201"/>
      <c r="M14" s="201"/>
      <c r="N14" s="201"/>
      <c r="O14" s="201"/>
      <c r="P14" s="202" t="str">
        <f>IF(ISBLANK($J14),"0,00",IF(AND($G14="Stunden",$L14="Ja"),VLOOKUP($J14,'Grundlage UN-Lohn'!$M$9:$R$13,3),IF(AND($G14="Monat",$L14="Ja"),VLOOKUP($J14,'Grundlage UN-Lohn'!$M$2:$R$6,3),"0,00")))</f>
        <v>0,00</v>
      </c>
      <c r="Q14" s="202" t="str">
        <f>IF(ISBLANK($J14),"0,00",IF(AND($G14="Stunden",$M14="Ja"),VLOOKUP($J14,'Grundlage UN-Lohn'!$M$9:$R$13,4),IF(AND($G14="Monat",$M14="Ja"),VLOOKUP($J14,'Grundlage UN-Lohn'!$M$2:$R$6,4),"0,00")))</f>
        <v>0,00</v>
      </c>
      <c r="R14" s="202" t="str">
        <f>IF(ISBLANK($J14),"0,00",IF(AND($G14="Stunden",$N14="Ja"),VLOOKUP($J14,'Grundlage UN-Lohn'!$M$9:$R$13,5),IF(AND($G14="Monat",$N14="Ja"),VLOOKUP($J14,'Grundlage UN-Lohn'!$M$2:$R$6,5),"0,00")))</f>
        <v>0,00</v>
      </c>
      <c r="S14" s="202" t="str">
        <f>IF(ISBLANK($J14),"0,00",IF(AND($G14="Stunden",$O14="Ja"),VLOOKUP($J14,'Grundlage UN-Lohn'!$M$9:$R$13,6),IF(AND($G14="Monat",$O14="Ja"),VLOOKUP($J14,'Grundlage UN-Lohn'!$M$2:$R$6,6),"0,00")))</f>
        <v>0,00</v>
      </c>
      <c r="T14" s="106">
        <f>IF(AND(L14="Nein",M14="Nein",N14="Nein",O14="Nein"),K14,ROUND(K14+(SUM(P14:S14)),0))</f>
        <v>0</v>
      </c>
      <c r="U14" s="203">
        <f t="shared" ref="U14:U30" si="1">IF(G14=0,0,IF(G14="Stunden",T14*I14,IF(G14="Monat",T14*H14)))</f>
        <v>0</v>
      </c>
      <c r="V14" s="204"/>
    </row>
    <row r="15" spans="1:32" s="205" customFormat="1" x14ac:dyDescent="0.35">
      <c r="A15" s="197"/>
      <c r="B15" s="284">
        <f t="shared" si="0"/>
        <v>2</v>
      </c>
      <c r="C15" s="197"/>
      <c r="D15" s="99"/>
      <c r="E15" s="99"/>
      <c r="F15" s="100"/>
      <c r="G15" s="198"/>
      <c r="H15" s="198"/>
      <c r="I15" s="199"/>
      <c r="J15" s="200"/>
      <c r="K15" s="283" t="str">
        <f>IF(ISBLANK($J15),"0,00",IF($G15="Stunden",VLOOKUP($J15,'Grundlage UN-Lohn'!$M$9:$R$13,2),IF($G15="Monat",VLOOKUP($J15,'Grundlage UN-Lohn'!$M$2:$R$6,2),"0,00")))</f>
        <v>0,00</v>
      </c>
      <c r="L15" s="201"/>
      <c r="M15" s="201"/>
      <c r="N15" s="201"/>
      <c r="O15" s="201"/>
      <c r="P15" s="202" t="str">
        <f>IF(ISBLANK($J15),"0,00",IF(AND($G15="Stunden",$L15="Ja"),VLOOKUP($J15,'Grundlage UN-Lohn'!$M$9:$R$13,3),IF(AND($G15="Monat",$L15="Ja"),VLOOKUP($J15,'Grundlage UN-Lohn'!$M$2:$R$6,3),"0,00")))</f>
        <v>0,00</v>
      </c>
      <c r="Q15" s="202" t="str">
        <f>IF(ISBLANK($J15),"0,00",IF(AND($G15="Stunden",$M15="Ja"),VLOOKUP($J15,'Grundlage UN-Lohn'!$M$9:$R$13,4),IF(AND($G15="Monat",$M15="Ja"),VLOOKUP($J15,'Grundlage UN-Lohn'!$M$2:$R$6,4),"0,00")))</f>
        <v>0,00</v>
      </c>
      <c r="R15" s="202" t="str">
        <f>IF(ISBLANK($J15),"0,00",IF(AND($G15="Stunden",$N15="Ja"),VLOOKUP($J15,'Grundlage UN-Lohn'!$M$9:$R$13,5),IF(AND($G15="Monat",$N15="Ja"),VLOOKUP($J15,'Grundlage UN-Lohn'!$M$2:$R$6,5),"0,00")))</f>
        <v>0,00</v>
      </c>
      <c r="S15" s="202" t="str">
        <f>IF(ISBLANK($J15),"0,00",IF(AND($G15="Stunden",$O15="Ja"),VLOOKUP($J15,'Grundlage UN-Lohn'!$M$9:$R$13,6),IF(AND($G15="Monat",$O15="Ja"),VLOOKUP($J15,'Grundlage UN-Lohn'!$M$2:$R$6,6),"0,00")))</f>
        <v>0,00</v>
      </c>
      <c r="T15" s="106">
        <f>IF(AND(L15="Nein",M15="Nein",N15="Nein",O15="Nein"),K15,ROUND(K15+(SUM(P15:S15)),0))</f>
        <v>0</v>
      </c>
      <c r="U15" s="203">
        <f t="shared" si="1"/>
        <v>0</v>
      </c>
      <c r="V15" s="204"/>
    </row>
    <row r="16" spans="1:32" s="205" customFormat="1" x14ac:dyDescent="0.35">
      <c r="A16" s="197"/>
      <c r="B16" s="284">
        <f t="shared" si="0"/>
        <v>3</v>
      </c>
      <c r="C16" s="197"/>
      <c r="D16" s="99"/>
      <c r="E16" s="99"/>
      <c r="F16" s="100"/>
      <c r="G16" s="198"/>
      <c r="H16" s="198"/>
      <c r="I16" s="199"/>
      <c r="J16" s="200"/>
      <c r="K16" s="283" t="str">
        <f>IF(ISBLANK($J16),"0,00",IF($G16="Stunden",VLOOKUP($J16,'Grundlage UN-Lohn'!$M$9:$R$13,2),IF($G16="Monat",VLOOKUP($J16,'Grundlage UN-Lohn'!$M$2:$R$6,2),"0,00")))</f>
        <v>0,00</v>
      </c>
      <c r="L16" s="201"/>
      <c r="M16" s="201"/>
      <c r="N16" s="201"/>
      <c r="O16" s="201"/>
      <c r="P16" s="202" t="str">
        <f>IF(ISBLANK($J16),"0,00",IF(AND($G16="Stunden",$L16="Ja"),VLOOKUP($J16,'Grundlage UN-Lohn'!$M$9:$R$13,3),IF(AND($G16="Monat",$L16="Ja"),VLOOKUP($J16,'Grundlage UN-Lohn'!$M$2:$R$6,3),"0,00")))</f>
        <v>0,00</v>
      </c>
      <c r="Q16" s="202" t="str">
        <f>IF(ISBLANK($J16),"0,00",IF(AND($G16="Stunden",$M16="Ja"),VLOOKUP($J16,'Grundlage UN-Lohn'!$M$9:$R$13,4),IF(AND($G16="Monat",$M16="Ja"),VLOOKUP($J16,'Grundlage UN-Lohn'!$M$2:$R$6,4),"0,00")))</f>
        <v>0,00</v>
      </c>
      <c r="R16" s="202" t="str">
        <f>IF(ISBLANK($J16),"0,00",IF(AND($G16="Stunden",$N16="Ja"),VLOOKUP($J16,'Grundlage UN-Lohn'!$M$9:$R$13,5),IF(AND($G16="Monat",$N16="Ja"),VLOOKUP($J16,'Grundlage UN-Lohn'!$M$2:$R$6,5),"0,00")))</f>
        <v>0,00</v>
      </c>
      <c r="S16" s="202" t="str">
        <f>IF(ISBLANK($J16),"0,00",IF(AND($G16="Stunden",$O16="Ja"),VLOOKUP($J16,'Grundlage UN-Lohn'!$M$9:$R$13,6),IF(AND($G16="Monat",$O16="Ja"),VLOOKUP($J16,'Grundlage UN-Lohn'!$M$2:$R$6,6),"0,00")))</f>
        <v>0,00</v>
      </c>
      <c r="T16" s="106">
        <f>IF(AND(L16="Nein",M16="Nein",N16="Nein",O16="Nein"),K16,ROUND(K16+(SUM(P16:S16)),0))</f>
        <v>0</v>
      </c>
      <c r="U16" s="203">
        <f t="shared" si="1"/>
        <v>0</v>
      </c>
      <c r="V16" s="204"/>
    </row>
    <row r="17" spans="1:24" s="205" customFormat="1" x14ac:dyDescent="0.35">
      <c r="A17" s="197"/>
      <c r="B17" s="284">
        <f t="shared" si="0"/>
        <v>4</v>
      </c>
      <c r="C17" s="197"/>
      <c r="D17" s="99"/>
      <c r="E17" s="99"/>
      <c r="F17" s="100"/>
      <c r="G17" s="198"/>
      <c r="H17" s="198"/>
      <c r="I17" s="199"/>
      <c r="J17" s="200"/>
      <c r="K17" s="283" t="str">
        <f>IF(ISBLANK($J17),"0,00",IF($G17="Stunden",VLOOKUP($J17,'Grundlage UN-Lohn'!$M$9:$R$13,2),IF($G17="Monat",VLOOKUP($J17,'Grundlage UN-Lohn'!$M$2:$R$6,2),"0,00")))</f>
        <v>0,00</v>
      </c>
      <c r="L17" s="201"/>
      <c r="M17" s="201"/>
      <c r="N17" s="201"/>
      <c r="O17" s="201"/>
      <c r="P17" s="202" t="str">
        <f>IF(ISBLANK($J17),"0,00",IF(AND($G17="Stunden",$L17="Ja"),VLOOKUP($J17,'Grundlage UN-Lohn'!$M$9:$R$13,3),IF(AND($G17="Monat",$L17="Ja"),VLOOKUP($J17,'Grundlage UN-Lohn'!$M$2:$R$6,3),"0,00")))</f>
        <v>0,00</v>
      </c>
      <c r="Q17" s="202" t="str">
        <f>IF(ISBLANK($J17),"0,00",IF(AND($G17="Stunden",$M17="Ja"),VLOOKUP($J17,'Grundlage UN-Lohn'!$M$9:$R$13,4),IF(AND($G17="Monat",$M17="Ja"),VLOOKUP($J17,'Grundlage UN-Lohn'!$M$2:$R$6,4),"0,00")))</f>
        <v>0,00</v>
      </c>
      <c r="R17" s="202" t="str">
        <f>IF(ISBLANK($J17),"0,00",IF(AND($G17="Stunden",$N17="Ja"),VLOOKUP($J17,'Grundlage UN-Lohn'!$M$9:$R$13,5),IF(AND($G17="Monat",$N17="Ja"),VLOOKUP($J17,'Grundlage UN-Lohn'!$M$2:$R$6,5),"0,00")))</f>
        <v>0,00</v>
      </c>
      <c r="S17" s="202" t="str">
        <f>IF(ISBLANK($J17),"0,00",IF(AND($G17="Stunden",$O17="Ja"),VLOOKUP($J17,'Grundlage UN-Lohn'!$M$9:$R$13,6),IF(AND($G17="Monat",$O17="Ja"),VLOOKUP($J17,'Grundlage UN-Lohn'!$M$2:$R$6,6),"0,00")))</f>
        <v>0,00</v>
      </c>
      <c r="T17" s="106">
        <f t="shared" ref="T17:T30" si="2">IF(AND(L17="Nein",M17="Nein",N17="Nein",O17="Nein"),K17,ROUND(K17+(SUM(P17:S17)),0))</f>
        <v>0</v>
      </c>
      <c r="U17" s="203">
        <f t="shared" si="1"/>
        <v>0</v>
      </c>
      <c r="V17" s="204"/>
    </row>
    <row r="18" spans="1:24" s="205" customFormat="1" x14ac:dyDescent="0.35">
      <c r="A18" s="197"/>
      <c r="B18" s="284">
        <f t="shared" si="0"/>
        <v>5</v>
      </c>
      <c r="C18" s="197"/>
      <c r="D18" s="99"/>
      <c r="E18" s="99"/>
      <c r="F18" s="100"/>
      <c r="G18" s="198"/>
      <c r="H18" s="198"/>
      <c r="I18" s="199"/>
      <c r="J18" s="200"/>
      <c r="K18" s="283" t="str">
        <f>IF(ISBLANK($J18),"0,00",IF($G18="Stunden",VLOOKUP($J18,'Grundlage UN-Lohn'!$M$9:$R$13,2),IF($G18="Monat",VLOOKUP($J18,'Grundlage UN-Lohn'!$M$2:$R$6,2),"0,00")))</f>
        <v>0,00</v>
      </c>
      <c r="L18" s="201"/>
      <c r="M18" s="201"/>
      <c r="N18" s="201"/>
      <c r="O18" s="201"/>
      <c r="P18" s="202" t="str">
        <f>IF(ISBLANK($J18),"0,00",IF(AND($G18="Stunden",$L18="Ja"),VLOOKUP($J18,'Grundlage UN-Lohn'!$M$9:$R$13,3),IF(AND($G18="Monat",$L18="Ja"),VLOOKUP($J18,'Grundlage UN-Lohn'!$M$2:$R$6,3),"0,00")))</f>
        <v>0,00</v>
      </c>
      <c r="Q18" s="202" t="str">
        <f>IF(ISBLANK($J18),"0,00",IF(AND($G18="Stunden",$M18="Ja"),VLOOKUP($J18,'Grundlage UN-Lohn'!$M$9:$R$13,4),IF(AND($G18="Monat",$M18="Ja"),VLOOKUP($J18,'Grundlage UN-Lohn'!$M$2:$R$6,4),"0,00")))</f>
        <v>0,00</v>
      </c>
      <c r="R18" s="202" t="str">
        <f>IF(ISBLANK($J18),"0,00",IF(AND($G18="Stunden",$N18="Ja"),VLOOKUP($J18,'Grundlage UN-Lohn'!$M$9:$R$13,5),IF(AND($G18="Monat",$N18="Ja"),VLOOKUP($J18,'Grundlage UN-Lohn'!$M$2:$R$6,5),"0,00")))</f>
        <v>0,00</v>
      </c>
      <c r="S18" s="202" t="str">
        <f>IF(ISBLANK($J18),"0,00",IF(AND($G18="Stunden",$O18="Ja"),VLOOKUP($J18,'Grundlage UN-Lohn'!$M$9:$R$13,6),IF(AND($G18="Monat",$O18="Ja"),VLOOKUP($J18,'Grundlage UN-Lohn'!$M$2:$R$6,6),"0,00")))</f>
        <v>0,00</v>
      </c>
      <c r="T18" s="106">
        <f t="shared" si="2"/>
        <v>0</v>
      </c>
      <c r="U18" s="203">
        <f t="shared" si="1"/>
        <v>0</v>
      </c>
      <c r="V18" s="204"/>
    </row>
    <row r="19" spans="1:24" s="205" customFormat="1" x14ac:dyDescent="0.35">
      <c r="A19" s="197"/>
      <c r="B19" s="284">
        <f t="shared" si="0"/>
        <v>6</v>
      </c>
      <c r="C19" s="197"/>
      <c r="D19" s="99"/>
      <c r="E19" s="99"/>
      <c r="F19" s="99"/>
      <c r="G19" s="198"/>
      <c r="H19" s="198"/>
      <c r="I19" s="199"/>
      <c r="J19" s="200"/>
      <c r="K19" s="283" t="str">
        <f>IF(ISBLANK($J19),"0,00",IF($G19="Stunden",VLOOKUP($J19,'Grundlage UN-Lohn'!$M$9:$R$13,2),IF($G19="Monat",VLOOKUP($J19,'Grundlage UN-Lohn'!$M$2:$R$6,2),"0,00")))</f>
        <v>0,00</v>
      </c>
      <c r="L19" s="201"/>
      <c r="M19" s="201"/>
      <c r="N19" s="201"/>
      <c r="O19" s="201"/>
      <c r="P19" s="202" t="str">
        <f>IF(ISBLANK($J19),"0,00",IF(AND($G19="Stunden",$L19="Ja"),VLOOKUP($J19,'Grundlage UN-Lohn'!$M$9:$R$13,3),IF(AND($G19="Monat",$L19="Ja"),VLOOKUP($J19,'Grundlage UN-Lohn'!$M$2:$R$6,3),"0,00")))</f>
        <v>0,00</v>
      </c>
      <c r="Q19" s="202" t="str">
        <f>IF(ISBLANK($J19),"0,00",IF(AND($G19="Stunden",$M19="Ja"),VLOOKUP($J19,'Grundlage UN-Lohn'!$M$9:$R$13,4),IF(AND($G19="Monat",$M19="Ja"),VLOOKUP($J19,'Grundlage UN-Lohn'!$M$2:$R$6,4),"0,00")))</f>
        <v>0,00</v>
      </c>
      <c r="R19" s="202" t="str">
        <f>IF(ISBLANK($J19),"0,00",IF(AND($G19="Stunden",$N19="Ja"),VLOOKUP($J19,'Grundlage UN-Lohn'!$M$9:$R$13,5),IF(AND($G19="Monat",$N19="Ja"),VLOOKUP($J19,'Grundlage UN-Lohn'!$M$2:$R$6,5),"0,00")))</f>
        <v>0,00</v>
      </c>
      <c r="S19" s="202" t="str">
        <f>IF(ISBLANK($J19),"0,00",IF(AND($G19="Stunden",$O19="Ja"),VLOOKUP($J19,'Grundlage UN-Lohn'!$M$9:$R$13,6),IF(AND($G19="Monat",$O19="Ja"),VLOOKUP($J19,'Grundlage UN-Lohn'!$M$2:$R$6,6),"0,00")))</f>
        <v>0,00</v>
      </c>
      <c r="T19" s="106">
        <f t="shared" si="2"/>
        <v>0</v>
      </c>
      <c r="U19" s="203">
        <f t="shared" si="1"/>
        <v>0</v>
      </c>
      <c r="V19" s="204"/>
    </row>
    <row r="20" spans="1:24" s="205" customFormat="1" x14ac:dyDescent="0.35">
      <c r="A20" s="197"/>
      <c r="B20" s="284">
        <f t="shared" si="0"/>
        <v>7</v>
      </c>
      <c r="C20" s="197"/>
      <c r="D20" s="99"/>
      <c r="E20" s="99"/>
      <c r="F20" s="99"/>
      <c r="G20" s="198"/>
      <c r="H20" s="198"/>
      <c r="I20" s="199"/>
      <c r="J20" s="200"/>
      <c r="K20" s="283" t="str">
        <f>IF(ISBLANK($J20),"0,00",IF($G20="Stunden",VLOOKUP($J20,'Grundlage UN-Lohn'!$M$9:$R$13,2),IF($G20="Monat",VLOOKUP($J20,'Grundlage UN-Lohn'!$M$2:$R$6,2),"0,00")))</f>
        <v>0,00</v>
      </c>
      <c r="L20" s="201"/>
      <c r="M20" s="201"/>
      <c r="N20" s="201"/>
      <c r="O20" s="201"/>
      <c r="P20" s="202" t="str">
        <f>IF(ISBLANK($J20),"0,00",IF(AND($G20="Stunden",$L20="Ja"),VLOOKUP($J20,'Grundlage UN-Lohn'!$M$9:$R$13,3),IF(AND($G20="Monat",$L20="Ja"),VLOOKUP($J20,'Grundlage UN-Lohn'!$M$2:$R$6,3),"0,00")))</f>
        <v>0,00</v>
      </c>
      <c r="Q20" s="202" t="str">
        <f>IF(ISBLANK($J20),"0,00",IF(AND($G20="Stunden",$M20="Ja"),VLOOKUP($J20,'Grundlage UN-Lohn'!$M$9:$R$13,4),IF(AND($G20="Monat",$M20="Ja"),VLOOKUP($J20,'Grundlage UN-Lohn'!$M$2:$R$6,4),"0,00")))</f>
        <v>0,00</v>
      </c>
      <c r="R20" s="202" t="str">
        <f>IF(ISBLANK($J20),"0,00",IF(AND($G20="Stunden",$N20="Ja"),VLOOKUP($J20,'Grundlage UN-Lohn'!$M$9:$R$13,5),IF(AND($G20="Monat",$N20="Ja"),VLOOKUP($J20,'Grundlage UN-Lohn'!$M$2:$R$6,5),"0,00")))</f>
        <v>0,00</v>
      </c>
      <c r="S20" s="202" t="str">
        <f>IF(ISBLANK($J20),"0,00",IF(AND($G20="Stunden",$O20="Ja"),VLOOKUP($J20,'Grundlage UN-Lohn'!$M$9:$R$13,6),IF(AND($G20="Monat",$O20="Ja"),VLOOKUP($J20,'Grundlage UN-Lohn'!$M$2:$R$6,6),"0,00")))</f>
        <v>0,00</v>
      </c>
      <c r="T20" s="106">
        <f t="shared" si="2"/>
        <v>0</v>
      </c>
      <c r="U20" s="203">
        <f t="shared" si="1"/>
        <v>0</v>
      </c>
      <c r="V20" s="204"/>
    </row>
    <row r="21" spans="1:24" s="205" customFormat="1" x14ac:dyDescent="0.35">
      <c r="A21" s="197"/>
      <c r="B21" s="284">
        <f t="shared" si="0"/>
        <v>8</v>
      </c>
      <c r="C21" s="197"/>
      <c r="D21" s="99"/>
      <c r="E21" s="99"/>
      <c r="F21" s="99"/>
      <c r="G21" s="198"/>
      <c r="H21" s="198"/>
      <c r="I21" s="199"/>
      <c r="J21" s="200"/>
      <c r="K21" s="283" t="str">
        <f>IF(ISBLANK($J21),"0,00",IF($G21="Stunden",VLOOKUP($J21,'Grundlage UN-Lohn'!$M$9:$R$13,2),IF($G21="Monat",VLOOKUP($J21,'Grundlage UN-Lohn'!$M$2:$R$6,2),"0,00")))</f>
        <v>0,00</v>
      </c>
      <c r="L21" s="201"/>
      <c r="M21" s="201"/>
      <c r="N21" s="201"/>
      <c r="O21" s="201"/>
      <c r="P21" s="202" t="str">
        <f>IF(ISBLANK($J21),"0,00",IF(AND($G21="Stunden",$L21="Ja"),VLOOKUP($J21,'Grundlage UN-Lohn'!$M$9:$R$13,3),IF(AND($G21="Monat",$L21="Ja"),VLOOKUP($J21,'Grundlage UN-Lohn'!$M$2:$R$6,3),"0,00")))</f>
        <v>0,00</v>
      </c>
      <c r="Q21" s="202" t="str">
        <f>IF(ISBLANK($J21),"0,00",IF(AND($G21="Stunden",$M21="Ja"),VLOOKUP($J21,'Grundlage UN-Lohn'!$M$9:$R$13,4),IF(AND($G21="Monat",$M21="Ja"),VLOOKUP($J21,'Grundlage UN-Lohn'!$M$2:$R$6,4),"0,00")))</f>
        <v>0,00</v>
      </c>
      <c r="R21" s="202" t="str">
        <f>IF(ISBLANK($J21),"0,00",IF(AND($G21="Stunden",$N21="Ja"),VLOOKUP($J21,'Grundlage UN-Lohn'!$M$9:$R$13,5),IF(AND($G21="Monat",$N21="Ja"),VLOOKUP($J21,'Grundlage UN-Lohn'!$M$2:$R$6,5),"0,00")))</f>
        <v>0,00</v>
      </c>
      <c r="S21" s="202" t="str">
        <f>IF(ISBLANK($J21),"0,00",IF(AND($G21="Stunden",$O21="Ja"),VLOOKUP($J21,'Grundlage UN-Lohn'!$M$9:$R$13,6),IF(AND($G21="Monat",$O21="Ja"),VLOOKUP($J21,'Grundlage UN-Lohn'!$M$2:$R$6,6),"0,00")))</f>
        <v>0,00</v>
      </c>
      <c r="T21" s="106">
        <f t="shared" si="2"/>
        <v>0</v>
      </c>
      <c r="U21" s="203">
        <f t="shared" si="1"/>
        <v>0</v>
      </c>
      <c r="V21" s="204"/>
    </row>
    <row r="22" spans="1:24" s="205" customFormat="1" x14ac:dyDescent="0.35">
      <c r="A22" s="197"/>
      <c r="B22" s="284">
        <f t="shared" si="0"/>
        <v>9</v>
      </c>
      <c r="C22" s="197"/>
      <c r="D22" s="99"/>
      <c r="E22" s="99"/>
      <c r="F22" s="99"/>
      <c r="G22" s="198"/>
      <c r="H22" s="198"/>
      <c r="I22" s="199"/>
      <c r="J22" s="200"/>
      <c r="K22" s="283" t="str">
        <f>IF(ISBLANK($J22),"0,00",IF($G22="Stunden",VLOOKUP($J22,'Grundlage UN-Lohn'!$M$9:$R$13,2),IF($G22="Monat",VLOOKUP($J22,'Grundlage UN-Lohn'!$M$2:$R$6,2),"0,00")))</f>
        <v>0,00</v>
      </c>
      <c r="L22" s="201"/>
      <c r="M22" s="201"/>
      <c r="N22" s="201"/>
      <c r="O22" s="201"/>
      <c r="P22" s="202" t="str">
        <f>IF(ISBLANK($J22),"0,00",IF(AND($G22="Stunden",$L22="Ja"),VLOOKUP($J22,'Grundlage UN-Lohn'!$M$9:$R$13,3),IF(AND($G22="Monat",$L22="Ja"),VLOOKUP($J22,'Grundlage UN-Lohn'!$M$2:$R$6,3),"0,00")))</f>
        <v>0,00</v>
      </c>
      <c r="Q22" s="202" t="str">
        <f>IF(ISBLANK($J22),"0,00",IF(AND($G22="Stunden",$M22="Ja"),VLOOKUP($J22,'Grundlage UN-Lohn'!$M$9:$R$13,4),IF(AND($G22="Monat",$M22="Ja"),VLOOKUP($J22,'Grundlage UN-Lohn'!$M$2:$R$6,4),"0,00")))</f>
        <v>0,00</v>
      </c>
      <c r="R22" s="202" t="str">
        <f>IF(ISBLANK($J22),"0,00",IF(AND($G22="Stunden",$N22="Ja"),VLOOKUP($J22,'Grundlage UN-Lohn'!$M$9:$R$13,5),IF(AND($G22="Monat",$N22="Ja"),VLOOKUP($J22,'Grundlage UN-Lohn'!$M$2:$R$6,5),"0,00")))</f>
        <v>0,00</v>
      </c>
      <c r="S22" s="202" t="str">
        <f>IF(ISBLANK($J22),"0,00",IF(AND($G22="Stunden",$O22="Ja"),VLOOKUP($J22,'Grundlage UN-Lohn'!$M$9:$R$13,6),IF(AND($G22="Monat",$O22="Ja"),VLOOKUP($J22,'Grundlage UN-Lohn'!$M$2:$R$6,6),"0,00")))</f>
        <v>0,00</v>
      </c>
      <c r="T22" s="106">
        <f t="shared" si="2"/>
        <v>0</v>
      </c>
      <c r="U22" s="203">
        <f t="shared" si="1"/>
        <v>0</v>
      </c>
      <c r="V22" s="204"/>
    </row>
    <row r="23" spans="1:24" s="205" customFormat="1" x14ac:dyDescent="0.35">
      <c r="A23" s="197"/>
      <c r="B23" s="284">
        <f t="shared" si="0"/>
        <v>10</v>
      </c>
      <c r="C23" s="197"/>
      <c r="D23" s="99"/>
      <c r="E23" s="99"/>
      <c r="F23" s="99"/>
      <c r="G23" s="198"/>
      <c r="H23" s="198"/>
      <c r="I23" s="199"/>
      <c r="J23" s="200"/>
      <c r="K23" s="283" t="str">
        <f>IF(ISBLANK($J23),"0,00",IF($G23="Stunden",VLOOKUP($J23,'Grundlage UN-Lohn'!$M$9:$R$13,2),IF($G23="Monat",VLOOKUP($J23,'Grundlage UN-Lohn'!$M$2:$R$6,2),"0,00")))</f>
        <v>0,00</v>
      </c>
      <c r="L23" s="201"/>
      <c r="M23" s="201"/>
      <c r="N23" s="201"/>
      <c r="O23" s="201"/>
      <c r="P23" s="202" t="str">
        <f>IF(ISBLANK($J23),"0,00",IF(AND($G23="Stunden",$L23="Ja"),VLOOKUP($J23,'Grundlage UN-Lohn'!$M$9:$R$13,3),IF(AND($G23="Monat",$L23="Ja"),VLOOKUP($J23,'Grundlage UN-Lohn'!$M$2:$R$6,3),"0,00")))</f>
        <v>0,00</v>
      </c>
      <c r="Q23" s="202" t="str">
        <f>IF(ISBLANK($J23),"0,00",IF(AND($G23="Stunden",$M23="Ja"),VLOOKUP($J23,'Grundlage UN-Lohn'!$M$9:$R$13,4),IF(AND($G23="Monat",$M23="Ja"),VLOOKUP($J23,'Grundlage UN-Lohn'!$M$2:$R$6,4),"0,00")))</f>
        <v>0,00</v>
      </c>
      <c r="R23" s="202" t="str">
        <f>IF(ISBLANK($J23),"0,00",IF(AND($G23="Stunden",$N23="Ja"),VLOOKUP($J23,'Grundlage UN-Lohn'!$M$9:$R$13,5),IF(AND($G23="Monat",$N23="Ja"),VLOOKUP($J23,'Grundlage UN-Lohn'!$M$2:$R$6,5),"0,00")))</f>
        <v>0,00</v>
      </c>
      <c r="S23" s="202" t="str">
        <f>IF(ISBLANK($J23),"0,00",IF(AND($G23="Stunden",$O23="Ja"),VLOOKUP($J23,'Grundlage UN-Lohn'!$M$9:$R$13,6),IF(AND($G23="Monat",$O23="Ja"),VLOOKUP($J23,'Grundlage UN-Lohn'!$M$2:$R$6,6),"0,00")))</f>
        <v>0,00</v>
      </c>
      <c r="T23" s="106">
        <f t="shared" si="2"/>
        <v>0</v>
      </c>
      <c r="U23" s="203">
        <f t="shared" si="1"/>
        <v>0</v>
      </c>
      <c r="V23" s="204"/>
    </row>
    <row r="24" spans="1:24" s="205" customFormat="1" x14ac:dyDescent="0.35">
      <c r="A24" s="197"/>
      <c r="B24" s="284">
        <f t="shared" si="0"/>
        <v>11</v>
      </c>
      <c r="C24" s="197"/>
      <c r="D24" s="99"/>
      <c r="E24" s="99"/>
      <c r="F24" s="99"/>
      <c r="G24" s="198"/>
      <c r="H24" s="198"/>
      <c r="I24" s="199"/>
      <c r="J24" s="200"/>
      <c r="K24" s="283" t="str">
        <f>IF(ISBLANK($J24),"0,00",IF($G24="Stunden",VLOOKUP($J24,'Grundlage UN-Lohn'!$M$9:$R$13,2),IF($G24="Monat",VLOOKUP($J24,'Grundlage UN-Lohn'!$M$2:$R$6,2),"0,00")))</f>
        <v>0,00</v>
      </c>
      <c r="L24" s="201"/>
      <c r="M24" s="201"/>
      <c r="N24" s="201"/>
      <c r="O24" s="201"/>
      <c r="P24" s="202" t="str">
        <f>IF(ISBLANK($J24),"0,00",IF(AND($G24="Stunden",$L24="Ja"),VLOOKUP($J24,'Grundlage UN-Lohn'!$M$9:$R$13,3),IF(AND($G24="Monat",$L24="Ja"),VLOOKUP($J24,'Grundlage UN-Lohn'!$M$2:$R$6,3),"0,00")))</f>
        <v>0,00</v>
      </c>
      <c r="Q24" s="202" t="str">
        <f>IF(ISBLANK($J24),"0,00",IF(AND($G24="Stunden",$M24="Ja"),VLOOKUP($J24,'Grundlage UN-Lohn'!$M$9:$R$13,4),IF(AND($G24="Monat",$M24="Ja"),VLOOKUP($J24,'Grundlage UN-Lohn'!$M$2:$R$6,4),"0,00")))</f>
        <v>0,00</v>
      </c>
      <c r="R24" s="202" t="str">
        <f>IF(ISBLANK($J24),"0,00",IF(AND($G24="Stunden",$N24="Ja"),VLOOKUP($J24,'Grundlage UN-Lohn'!$M$9:$R$13,5),IF(AND($G24="Monat",$N24="Ja"),VLOOKUP($J24,'Grundlage UN-Lohn'!$M$2:$R$6,5),"0,00")))</f>
        <v>0,00</v>
      </c>
      <c r="S24" s="202" t="str">
        <f>IF(ISBLANK($J24),"0,00",IF(AND($G24="Stunden",$O24="Ja"),VLOOKUP($J24,'Grundlage UN-Lohn'!$M$9:$R$13,6),IF(AND($G24="Monat",$O24="Ja"),VLOOKUP($J24,'Grundlage UN-Lohn'!$M$2:$R$6,6),"0,00")))</f>
        <v>0,00</v>
      </c>
      <c r="T24" s="106">
        <f t="shared" si="2"/>
        <v>0</v>
      </c>
      <c r="U24" s="203">
        <f t="shared" si="1"/>
        <v>0</v>
      </c>
      <c r="V24" s="204"/>
    </row>
    <row r="25" spans="1:24" s="205" customFormat="1" x14ac:dyDescent="0.35">
      <c r="A25" s="197"/>
      <c r="B25" s="284">
        <f t="shared" si="0"/>
        <v>12</v>
      </c>
      <c r="C25" s="197"/>
      <c r="D25" s="99"/>
      <c r="E25" s="99"/>
      <c r="F25" s="99"/>
      <c r="G25" s="198"/>
      <c r="H25" s="198"/>
      <c r="I25" s="199"/>
      <c r="J25" s="200"/>
      <c r="K25" s="283" t="str">
        <f>IF(ISBLANK($J25),"0,00",IF($G25="Stunden",VLOOKUP($J25,'Grundlage UN-Lohn'!$M$9:$R$13,2),IF($G25="Monat",VLOOKUP($J25,'Grundlage UN-Lohn'!$M$2:$R$6,2),"0,00")))</f>
        <v>0,00</v>
      </c>
      <c r="L25" s="201"/>
      <c r="M25" s="201"/>
      <c r="N25" s="201"/>
      <c r="O25" s="201"/>
      <c r="P25" s="202" t="str">
        <f>IF(ISBLANK($J25),"0,00",IF(AND($G25="Stunden",$L25="Ja"),VLOOKUP($J25,'Grundlage UN-Lohn'!$M$9:$R$13,3),IF(AND($G25="Monat",$L25="Ja"),VLOOKUP($J25,'Grundlage UN-Lohn'!$M$2:$R$6,3),"0,00")))</f>
        <v>0,00</v>
      </c>
      <c r="Q25" s="202" t="str">
        <f>IF(ISBLANK($J25),"0,00",IF(AND($G25="Stunden",$M25="Ja"),VLOOKUP($J25,'Grundlage UN-Lohn'!$M$9:$R$13,4),IF(AND($G25="Monat",$M25="Ja"),VLOOKUP($J25,'Grundlage UN-Lohn'!$M$2:$R$6,4),"0,00")))</f>
        <v>0,00</v>
      </c>
      <c r="R25" s="202" t="str">
        <f>IF(ISBLANK($J25),"0,00",IF(AND($G25="Stunden",$N25="Ja"),VLOOKUP($J25,'Grundlage UN-Lohn'!$M$9:$R$13,5),IF(AND($G25="Monat",$N25="Ja"),VLOOKUP($J25,'Grundlage UN-Lohn'!$M$2:$R$6,5),"0,00")))</f>
        <v>0,00</v>
      </c>
      <c r="S25" s="202" t="str">
        <f>IF(ISBLANK($J25),"0,00",IF(AND($G25="Stunden",$O25="Ja"),VLOOKUP($J25,'Grundlage UN-Lohn'!$M$9:$R$13,6),IF(AND($G25="Monat",$O25="Ja"),VLOOKUP($J25,'Grundlage UN-Lohn'!$M$2:$R$6,6),"0,00")))</f>
        <v>0,00</v>
      </c>
      <c r="T25" s="106">
        <f t="shared" si="2"/>
        <v>0</v>
      </c>
      <c r="U25" s="203">
        <f t="shared" si="1"/>
        <v>0</v>
      </c>
      <c r="V25" s="204"/>
    </row>
    <row r="26" spans="1:24" s="205" customFormat="1" x14ac:dyDescent="0.35">
      <c r="A26" s="197"/>
      <c r="B26" s="284">
        <f t="shared" si="0"/>
        <v>13</v>
      </c>
      <c r="C26" s="197"/>
      <c r="D26" s="99"/>
      <c r="E26" s="99"/>
      <c r="F26" s="99"/>
      <c r="G26" s="198"/>
      <c r="H26" s="198"/>
      <c r="I26" s="199"/>
      <c r="J26" s="200"/>
      <c r="K26" s="283" t="str">
        <f>IF(ISBLANK($J26),"0,00",IF($G26="Stunden",VLOOKUP($J26,'Grundlage UN-Lohn'!$M$9:$R$13,2),IF($G26="Monat",VLOOKUP($J26,'Grundlage UN-Lohn'!$M$2:$R$6,2),"0,00")))</f>
        <v>0,00</v>
      </c>
      <c r="L26" s="201"/>
      <c r="M26" s="201"/>
      <c r="N26" s="201"/>
      <c r="O26" s="201"/>
      <c r="P26" s="202" t="str">
        <f>IF(ISBLANK($J26),"0,00",IF(AND($G26="Stunden",$L26="Ja"),VLOOKUP($J26,'Grundlage UN-Lohn'!$M$9:$R$13,3),IF(AND($G26="Monat",$L26="Ja"),VLOOKUP($J26,'Grundlage UN-Lohn'!$M$2:$R$6,3),"0,00")))</f>
        <v>0,00</v>
      </c>
      <c r="Q26" s="202" t="str">
        <f>IF(ISBLANK($J26),"0,00",IF(AND($G26="Stunden",$M26="Ja"),VLOOKUP($J26,'Grundlage UN-Lohn'!$M$9:$R$13,4),IF(AND($G26="Monat",$M26="Ja"),VLOOKUP($J26,'Grundlage UN-Lohn'!$M$2:$R$6,4),"0,00")))</f>
        <v>0,00</v>
      </c>
      <c r="R26" s="202" t="str">
        <f>IF(ISBLANK($J26),"0,00",IF(AND($G26="Stunden",$N26="Ja"),VLOOKUP($J26,'Grundlage UN-Lohn'!$M$9:$R$13,5),IF(AND($G26="Monat",$N26="Ja"),VLOOKUP($J26,'Grundlage UN-Lohn'!$M$2:$R$6,5),"0,00")))</f>
        <v>0,00</v>
      </c>
      <c r="S26" s="202" t="str">
        <f>IF(ISBLANK($J26),"0,00",IF(AND($G26="Stunden",$O26="Ja"),VLOOKUP($J26,'Grundlage UN-Lohn'!$M$9:$R$13,6),IF(AND($G26="Monat",$O26="Ja"),VLOOKUP($J26,'Grundlage UN-Lohn'!$M$2:$R$6,6),"0,00")))</f>
        <v>0,00</v>
      </c>
      <c r="T26" s="106">
        <f t="shared" si="2"/>
        <v>0</v>
      </c>
      <c r="U26" s="203">
        <f t="shared" si="1"/>
        <v>0</v>
      </c>
      <c r="V26" s="204"/>
    </row>
    <row r="27" spans="1:24" s="205" customFormat="1" x14ac:dyDescent="0.35">
      <c r="A27" s="197"/>
      <c r="B27" s="284">
        <f t="shared" si="0"/>
        <v>14</v>
      </c>
      <c r="C27" s="197"/>
      <c r="D27" s="99"/>
      <c r="E27" s="99"/>
      <c r="F27" s="99"/>
      <c r="G27" s="198"/>
      <c r="H27" s="198"/>
      <c r="I27" s="199"/>
      <c r="J27" s="200"/>
      <c r="K27" s="283" t="str">
        <f>IF(ISBLANK($J27),"0,00",IF($G27="Stunden",VLOOKUP($J27,'Grundlage UN-Lohn'!$M$9:$R$13,2),IF($G27="Monat",VLOOKUP($J27,'Grundlage UN-Lohn'!$M$2:$R$6,2),"0,00")))</f>
        <v>0,00</v>
      </c>
      <c r="L27" s="201"/>
      <c r="M27" s="201"/>
      <c r="N27" s="201"/>
      <c r="O27" s="201"/>
      <c r="P27" s="202" t="str">
        <f>IF(ISBLANK($J27),"0,00",IF(AND($G27="Stunden",$L27="Ja"),VLOOKUP($J27,'Grundlage UN-Lohn'!$M$9:$R$13,3),IF(AND($G27="Monat",$L27="Ja"),VLOOKUP($J27,'Grundlage UN-Lohn'!$M$2:$R$6,3),"0,00")))</f>
        <v>0,00</v>
      </c>
      <c r="Q27" s="202" t="str">
        <f>IF(ISBLANK($J27),"0,00",IF(AND($G27="Stunden",$M27="Ja"),VLOOKUP($J27,'Grundlage UN-Lohn'!$M$9:$R$13,4),IF(AND($G27="Monat",$M27="Ja"),VLOOKUP($J27,'Grundlage UN-Lohn'!$M$2:$R$6,4),"0,00")))</f>
        <v>0,00</v>
      </c>
      <c r="R27" s="202" t="str">
        <f>IF(ISBLANK($J27),"0,00",IF(AND($G27="Stunden",$N27="Ja"),VLOOKUP($J27,'Grundlage UN-Lohn'!$M$9:$R$13,5),IF(AND($G27="Monat",$N27="Ja"),VLOOKUP($J27,'Grundlage UN-Lohn'!$M$2:$R$6,5),"0,00")))</f>
        <v>0,00</v>
      </c>
      <c r="S27" s="202" t="str">
        <f>IF(ISBLANK($J27),"0,00",IF(AND($G27="Stunden",$O27="Ja"),VLOOKUP($J27,'Grundlage UN-Lohn'!$M$9:$R$13,6),IF(AND($G27="Monat",$O27="Ja"),VLOOKUP($J27,'Grundlage UN-Lohn'!$M$2:$R$6,6),"0,00")))</f>
        <v>0,00</v>
      </c>
      <c r="T27" s="106">
        <f t="shared" si="2"/>
        <v>0</v>
      </c>
      <c r="U27" s="203">
        <f t="shared" si="1"/>
        <v>0</v>
      </c>
      <c r="V27" s="204"/>
    </row>
    <row r="28" spans="1:24" s="205" customFormat="1" x14ac:dyDescent="0.35">
      <c r="A28" s="197"/>
      <c r="B28" s="284">
        <f t="shared" si="0"/>
        <v>15</v>
      </c>
      <c r="C28" s="197"/>
      <c r="D28" s="99"/>
      <c r="E28" s="99"/>
      <c r="F28" s="99"/>
      <c r="G28" s="198"/>
      <c r="H28" s="198"/>
      <c r="I28" s="199"/>
      <c r="J28" s="200"/>
      <c r="K28" s="283" t="str">
        <f>IF(ISBLANK($J28),"0,00",IF($G28="Stunden",VLOOKUP($J28,'Grundlage UN-Lohn'!$M$9:$R$13,2),IF($G28="Monat",VLOOKUP($J28,'Grundlage UN-Lohn'!$M$2:$R$6,2),"0,00")))</f>
        <v>0,00</v>
      </c>
      <c r="L28" s="201"/>
      <c r="M28" s="201"/>
      <c r="N28" s="201"/>
      <c r="O28" s="201"/>
      <c r="P28" s="202" t="str">
        <f>IF(ISBLANK($J28),"0,00",IF(AND($G28="Stunden",$L28="Ja"),VLOOKUP($J28,'Grundlage UN-Lohn'!$M$9:$R$13,3),IF(AND($G28="Monat",$L28="Ja"),VLOOKUP($J28,'Grundlage UN-Lohn'!$M$2:$R$6,3),"0,00")))</f>
        <v>0,00</v>
      </c>
      <c r="Q28" s="202" t="str">
        <f>IF(ISBLANK($J28),"0,00",IF(AND($G28="Stunden",$M28="Ja"),VLOOKUP($J28,'Grundlage UN-Lohn'!$M$9:$R$13,4),IF(AND($G28="Monat",$M28="Ja"),VLOOKUP($J28,'Grundlage UN-Lohn'!$M$2:$R$6,4),"0,00")))</f>
        <v>0,00</v>
      </c>
      <c r="R28" s="202" t="str">
        <f>IF(ISBLANK($J28),"0,00",IF(AND($G28="Stunden",$N28="Ja"),VLOOKUP($J28,'Grundlage UN-Lohn'!$M$9:$R$13,5),IF(AND($G28="Monat",$N28="Ja"),VLOOKUP($J28,'Grundlage UN-Lohn'!$M$2:$R$6,5),"0,00")))</f>
        <v>0,00</v>
      </c>
      <c r="S28" s="202" t="str">
        <f>IF(ISBLANK($J28),"0,00",IF(AND($G28="Stunden",$O28="Ja"),VLOOKUP($J28,'Grundlage UN-Lohn'!$M$9:$R$13,6),IF(AND($G28="Monat",$O28="Ja"),VLOOKUP($J28,'Grundlage UN-Lohn'!$M$2:$R$6,6),"0,00")))</f>
        <v>0,00</v>
      </c>
      <c r="T28" s="106">
        <f t="shared" si="2"/>
        <v>0</v>
      </c>
      <c r="U28" s="203">
        <f t="shared" si="1"/>
        <v>0</v>
      </c>
      <c r="V28" s="204"/>
    </row>
    <row r="29" spans="1:24" s="205" customFormat="1" x14ac:dyDescent="0.35">
      <c r="A29" s="197"/>
      <c r="B29" s="284">
        <f t="shared" si="0"/>
        <v>16</v>
      </c>
      <c r="C29" s="197"/>
      <c r="D29" s="99"/>
      <c r="E29" s="99"/>
      <c r="F29" s="99"/>
      <c r="G29" s="198"/>
      <c r="H29" s="198"/>
      <c r="I29" s="199"/>
      <c r="J29" s="200"/>
      <c r="K29" s="283" t="str">
        <f>IF(ISBLANK($J29),"0,00",IF($G29="Stunden",VLOOKUP($J29,'Grundlage UN-Lohn'!$M$9:$R$13,2),IF($G29="Monat",VLOOKUP($J29,'Grundlage UN-Lohn'!$M$2:$R$6,2),"0,00")))</f>
        <v>0,00</v>
      </c>
      <c r="L29" s="201"/>
      <c r="M29" s="201"/>
      <c r="N29" s="201"/>
      <c r="O29" s="201"/>
      <c r="P29" s="202" t="str">
        <f>IF(ISBLANK($J29),"0,00",IF(AND($G29="Stunden",$L29="Ja"),VLOOKUP($J29,'Grundlage UN-Lohn'!$M$9:$R$13,3),IF(AND($G29="Monat",$L29="Ja"),VLOOKUP($J29,'Grundlage UN-Lohn'!$M$2:$R$6,3),"0,00")))</f>
        <v>0,00</v>
      </c>
      <c r="Q29" s="202" t="str">
        <f>IF(ISBLANK($J29),"0,00",IF(AND($G29="Stunden",$M29="Ja"),VLOOKUP($J29,'Grundlage UN-Lohn'!$M$9:$R$13,4),IF(AND($G29="Monat",$M29="Ja"),VLOOKUP($J29,'Grundlage UN-Lohn'!$M$2:$R$6,4),"0,00")))</f>
        <v>0,00</v>
      </c>
      <c r="R29" s="202" t="str">
        <f>IF(ISBLANK($J29),"0,00",IF(AND($G29="Stunden",$N29="Ja"),VLOOKUP($J29,'Grundlage UN-Lohn'!$M$9:$R$13,5),IF(AND($G29="Monat",$N29="Ja"),VLOOKUP($J29,'Grundlage UN-Lohn'!$M$2:$R$6,5),"0,00")))</f>
        <v>0,00</v>
      </c>
      <c r="S29" s="202" t="str">
        <f>IF(ISBLANK($J29),"0,00",IF(AND($G29="Stunden",$O29="Ja"),VLOOKUP($J29,'Grundlage UN-Lohn'!$M$9:$R$13,6),IF(AND($G29="Monat",$O29="Ja"),VLOOKUP($J29,'Grundlage UN-Lohn'!$M$2:$R$6,6),"0,00")))</f>
        <v>0,00</v>
      </c>
      <c r="T29" s="106">
        <f t="shared" si="2"/>
        <v>0</v>
      </c>
      <c r="U29" s="203">
        <f t="shared" si="1"/>
        <v>0</v>
      </c>
      <c r="V29" s="204"/>
    </row>
    <row r="30" spans="1:24" s="205" customFormat="1" x14ac:dyDescent="0.35">
      <c r="A30" s="197"/>
      <c r="B30" s="284">
        <f t="shared" si="0"/>
        <v>17</v>
      </c>
      <c r="C30" s="197"/>
      <c r="D30" s="99"/>
      <c r="E30" s="99"/>
      <c r="F30" s="99"/>
      <c r="G30" s="198"/>
      <c r="H30" s="198"/>
      <c r="I30" s="199"/>
      <c r="J30" s="200"/>
      <c r="K30" s="283" t="str">
        <f>IF(ISBLANK($J30),"0,00",IF($G30="Stunden",VLOOKUP($J30,'Grundlage UN-Lohn'!$M$9:$R$13,2),IF($G30="Monat",VLOOKUP($J30,'Grundlage UN-Lohn'!$M$2:$R$6,2),"0,00")))</f>
        <v>0,00</v>
      </c>
      <c r="L30" s="201"/>
      <c r="M30" s="201"/>
      <c r="N30" s="201"/>
      <c r="O30" s="201"/>
      <c r="P30" s="202" t="str">
        <f>IF(ISBLANK($J30),"0,00",IF(AND($G30="Stunden",$L30="Ja"),VLOOKUP($J30,'Grundlage UN-Lohn'!$M$9:$R$13,3),IF(AND($G30="Monat",$L30="Ja"),VLOOKUP($J30,'Grundlage UN-Lohn'!$M$2:$R$6,3),"0,00")))</f>
        <v>0,00</v>
      </c>
      <c r="Q30" s="202" t="str">
        <f>IF(ISBLANK($J30),"0,00",IF(AND($G30="Stunden",$M30="Ja"),VLOOKUP($J30,'Grundlage UN-Lohn'!$M$9:$R$13,4),IF(AND($G30="Monat",$M30="Ja"),VLOOKUP($J30,'Grundlage UN-Lohn'!$M$2:$R$6,4),"0,00")))</f>
        <v>0,00</v>
      </c>
      <c r="R30" s="202" t="str">
        <f>IF(ISBLANK($J30),"0,00",IF(AND($G30="Stunden",$N30="Ja"),VLOOKUP($J30,'Grundlage UN-Lohn'!$M$9:$R$13,5),IF(AND($G30="Monat",$N30="Ja"),VLOOKUP($J30,'Grundlage UN-Lohn'!$M$2:$R$6,5),"0,00")))</f>
        <v>0,00</v>
      </c>
      <c r="S30" s="202" t="str">
        <f>IF(ISBLANK($J30),"0,00",IF(AND($G30="Stunden",$O30="Ja"),VLOOKUP($J30,'Grundlage UN-Lohn'!$M$9:$R$13,6),IF(AND($G30="Monat",$O30="Ja"),VLOOKUP($J30,'Grundlage UN-Lohn'!$M$2:$R$6,6),"0,00")))</f>
        <v>0,00</v>
      </c>
      <c r="T30" s="106">
        <f t="shared" si="2"/>
        <v>0</v>
      </c>
      <c r="U30" s="203">
        <f t="shared" si="1"/>
        <v>0</v>
      </c>
      <c r="V30" s="204"/>
    </row>
    <row r="31" spans="1:24" x14ac:dyDescent="0.35">
      <c r="B31" s="88"/>
      <c r="C31" s="88"/>
      <c r="D31" s="112"/>
      <c r="E31" s="112"/>
      <c r="F31" s="112"/>
      <c r="G31" s="112"/>
      <c r="H31" s="112"/>
      <c r="I31" s="112"/>
      <c r="J31" s="112"/>
      <c r="K31" s="112"/>
      <c r="L31" s="112"/>
      <c r="M31" s="112"/>
      <c r="N31" s="112"/>
      <c r="O31" s="112"/>
      <c r="P31" s="112"/>
      <c r="Q31" s="112"/>
      <c r="R31" s="112"/>
      <c r="S31" s="225"/>
      <c r="T31" s="225"/>
      <c r="U31" s="206">
        <f>SUM(U14:U30)</f>
        <v>0</v>
      </c>
    </row>
    <row r="32" spans="1:24" x14ac:dyDescent="0.35">
      <c r="B32" s="85"/>
      <c r="C32" s="85"/>
      <c r="D32" s="85"/>
      <c r="E32" s="85"/>
      <c r="F32" s="85"/>
      <c r="G32" s="85"/>
      <c r="H32" s="85"/>
      <c r="I32" s="85"/>
      <c r="J32" s="85"/>
      <c r="K32" s="85"/>
      <c r="L32" s="85"/>
      <c r="M32" s="85"/>
      <c r="N32" s="85"/>
      <c r="O32" s="85"/>
      <c r="P32" s="85"/>
      <c r="Q32" s="85"/>
      <c r="R32" s="85"/>
      <c r="S32" s="85"/>
      <c r="T32" s="85"/>
      <c r="U32" s="85"/>
      <c r="V32" s="85"/>
      <c r="W32" s="85"/>
      <c r="X32" s="85"/>
    </row>
    <row r="34" spans="2:22" ht="27" customHeight="1" x14ac:dyDescent="0.35"/>
    <row r="35" spans="2:22" x14ac:dyDescent="0.35">
      <c r="B35" s="376" t="s">
        <v>144</v>
      </c>
      <c r="C35" s="376"/>
      <c r="D35" s="376"/>
      <c r="E35" s="376"/>
      <c r="F35" s="376"/>
      <c r="G35" s="376"/>
      <c r="H35" s="376"/>
      <c r="I35" s="376"/>
      <c r="J35" s="376"/>
      <c r="K35" s="376"/>
      <c r="L35" s="376"/>
      <c r="M35" s="376"/>
      <c r="N35" s="376"/>
      <c r="O35" s="376"/>
      <c r="P35" s="376"/>
      <c r="Q35" s="376"/>
      <c r="R35" s="376"/>
      <c r="S35" s="376"/>
      <c r="T35" s="376"/>
      <c r="U35" s="376"/>
      <c r="V35" s="376"/>
    </row>
    <row r="36" spans="2:22" x14ac:dyDescent="0.35">
      <c r="F36" s="207"/>
      <c r="G36" s="207"/>
      <c r="H36" s="207"/>
      <c r="I36" s="207"/>
    </row>
    <row r="37" spans="2:22" x14ac:dyDescent="0.35">
      <c r="F37" s="207"/>
      <c r="G37" s="207"/>
      <c r="H37" s="207"/>
      <c r="I37" s="207"/>
    </row>
    <row r="38" spans="2:22" x14ac:dyDescent="0.35">
      <c r="F38" s="207"/>
      <c r="G38" s="207"/>
      <c r="H38" s="207"/>
      <c r="I38" s="207"/>
    </row>
    <row r="39" spans="2:22" x14ac:dyDescent="0.35">
      <c r="F39" s="207"/>
      <c r="G39" s="207"/>
      <c r="H39" s="207"/>
      <c r="I39" s="207"/>
    </row>
  </sheetData>
  <sheetProtection algorithmName="SHA-512" hashValue="egXkXdXfl2SZ4HMwOBuAqUkPAiukoJHEpskO4C2gjykjro7RV4hVZuJAi8LjOHhanolLB34Q0oG4ETaCkr0I7A==" saltValue="peOnYD9fJnr6F2Cdnt4sCw==" spinCount="100000" sheet="1" objects="1" scenarios="1"/>
  <mergeCells count="26">
    <mergeCell ref="B35:V35"/>
    <mergeCell ref="A11:A12"/>
    <mergeCell ref="K11:K12"/>
    <mergeCell ref="L11:O11"/>
    <mergeCell ref="P11:S11"/>
    <mergeCell ref="T11:T12"/>
    <mergeCell ref="U11:U12"/>
    <mergeCell ref="V11:V12"/>
    <mergeCell ref="L12:O12"/>
    <mergeCell ref="P12:S12"/>
    <mergeCell ref="B11:B12"/>
    <mergeCell ref="C11:C12"/>
    <mergeCell ref="D11:D12"/>
    <mergeCell ref="E11:E12"/>
    <mergeCell ref="F11:F12"/>
    <mergeCell ref="B3:V3"/>
    <mergeCell ref="B5:E5"/>
    <mergeCell ref="F5:J5"/>
    <mergeCell ref="B6:E6"/>
    <mergeCell ref="F6:J6"/>
    <mergeCell ref="B7:E7"/>
    <mergeCell ref="F7:J7"/>
    <mergeCell ref="G11:G12"/>
    <mergeCell ref="H11:H12"/>
    <mergeCell ref="I11:I12"/>
    <mergeCell ref="J11:J12"/>
  </mergeCells>
  <conditionalFormatting sqref="L14:O30">
    <cfRule type="containsText" dxfId="0" priority="1" operator="containsText" text="Bitte wählen">
      <formula>NOT(ISERROR(SEARCH("Bitte wählen",L14)))</formula>
    </cfRule>
  </conditionalFormatting>
  <dataValidations count="3">
    <dataValidation type="list" allowBlank="1" showInputMessage="1" showErrorMessage="1" sqref="G14:G30" xr:uid="{00000000-0002-0000-0500-000000000000}">
      <formula1>"Stunden,Monat"</formula1>
    </dataValidation>
    <dataValidation operator="equal" allowBlank="1" showInputMessage="1" showErrorMessage="1" sqref="P14:P30" xr:uid="{00000000-0002-0000-0500-000001000000}"/>
    <dataValidation type="list" errorStyle="information" allowBlank="1" showInputMessage="1" showErrorMessage="1" error="Bitte wählen" sqref="L14:O30" xr:uid="{00000000-0002-0000-0500-000002000000}">
      <formula1>"Ja, Nein"</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'Grundlage UN-Lohn'!$M$2:$M$6</xm:f>
          </x14:formula1>
          <xm:sqref>J14:J30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3:FZ374"/>
  <sheetViews>
    <sheetView showGridLines="0" workbookViewId="0">
      <selection activeCell="A13" sqref="A13"/>
    </sheetView>
  </sheetViews>
  <sheetFormatPr baseColWidth="10" defaultColWidth="11.453125" defaultRowHeight="14" x14ac:dyDescent="0.3"/>
  <cols>
    <col min="1" max="1" width="9.1796875" style="85" customWidth="1"/>
    <col min="2" max="2" width="9.26953125" style="85" customWidth="1"/>
    <col min="3" max="3" width="16" style="85" customWidth="1"/>
    <col min="4" max="4" width="24" style="85" customWidth="1"/>
    <col min="5" max="5" width="24" style="85" hidden="1" customWidth="1"/>
    <col min="6" max="6" width="23.7265625" style="85" customWidth="1"/>
    <col min="7" max="7" width="20.81640625" style="85" customWidth="1"/>
    <col min="8" max="8" width="10.26953125" style="85" customWidth="1"/>
    <col min="9" max="9" width="22.81640625" style="85" customWidth="1"/>
    <col min="10" max="10" width="13.1796875" style="85" customWidth="1"/>
    <col min="11" max="11" width="11.81640625" style="68" customWidth="1"/>
    <col min="12" max="12" width="10.26953125" style="68" customWidth="1"/>
    <col min="13" max="13" width="13.26953125" style="68" customWidth="1"/>
    <col min="14" max="14" width="11.453125" style="68"/>
    <col min="15" max="15" width="44.1796875" style="85" customWidth="1"/>
    <col min="16" max="16384" width="11.453125" style="85"/>
  </cols>
  <sheetData>
    <row r="3" spans="1:182" s="58" customFormat="1" x14ac:dyDescent="0.3">
      <c r="B3" s="352" t="str">
        <f>"zahlenmäßiger Nachweis - Anlage zum Auszahlungsantrag Nr."&amp;" "&amp;'Gesamtübersicht je AZ'!$C$3</f>
        <v xml:space="preserve">zahlenmäßiger Nachweis - Anlage zum Auszahlungsantrag Nr. </v>
      </c>
      <c r="C3" s="352"/>
      <c r="D3" s="352"/>
      <c r="E3" s="352"/>
      <c r="F3" s="352"/>
      <c r="G3" s="352"/>
      <c r="H3" s="352"/>
      <c r="I3" s="352"/>
      <c r="J3" s="352"/>
      <c r="K3" s="352"/>
      <c r="L3" s="352"/>
      <c r="M3" s="352"/>
      <c r="N3" s="352"/>
      <c r="O3" s="352"/>
    </row>
    <row r="4" spans="1:182" s="60" customFormat="1" x14ac:dyDescent="0.3">
      <c r="B4" s="59"/>
      <c r="C4" s="59"/>
      <c r="D4" s="59"/>
      <c r="E4" s="59"/>
      <c r="F4" s="59"/>
      <c r="G4" s="59"/>
      <c r="H4" s="59"/>
      <c r="I4" s="59"/>
      <c r="J4" s="59"/>
      <c r="K4" s="59"/>
    </row>
    <row r="5" spans="1:182" s="58" customFormat="1" x14ac:dyDescent="0.3">
      <c r="B5" s="61"/>
      <c r="C5" s="62"/>
      <c r="D5" s="62"/>
      <c r="E5" s="62"/>
      <c r="F5" s="62"/>
      <c r="G5" s="63"/>
      <c r="H5" s="64"/>
      <c r="L5" s="60"/>
      <c r="M5" s="60"/>
      <c r="N5" s="60"/>
      <c r="O5" s="65" t="s">
        <v>27</v>
      </c>
    </row>
    <row r="6" spans="1:182" s="58" customFormat="1" x14ac:dyDescent="0.3">
      <c r="B6" s="352" t="s">
        <v>8</v>
      </c>
      <c r="C6" s="352"/>
      <c r="D6" s="352"/>
      <c r="E6" s="352"/>
      <c r="F6" s="352"/>
      <c r="G6" s="352">
        <f>'Gesamtübersicht je AZ'!$B$7</f>
        <v>0</v>
      </c>
      <c r="H6" s="352"/>
      <c r="I6" s="352"/>
      <c r="J6" s="352"/>
      <c r="K6" s="352"/>
      <c r="L6" s="352"/>
      <c r="N6" s="60"/>
    </row>
    <row r="7" spans="1:182" s="58" customFormat="1" x14ac:dyDescent="0.3">
      <c r="B7" s="352" t="s">
        <v>9</v>
      </c>
      <c r="C7" s="352"/>
      <c r="D7" s="352"/>
      <c r="E7" s="352"/>
      <c r="F7" s="352"/>
      <c r="G7" s="352">
        <f>'Gesamtübersicht je AZ'!$B$8</f>
        <v>0</v>
      </c>
      <c r="H7" s="352"/>
      <c r="I7" s="352"/>
      <c r="J7" s="352"/>
      <c r="K7" s="352"/>
      <c r="L7" s="352"/>
    </row>
    <row r="8" spans="1:182" s="58" customFormat="1" x14ac:dyDescent="0.3">
      <c r="B8" s="347" t="s">
        <v>10</v>
      </c>
      <c r="C8" s="347"/>
      <c r="D8" s="347"/>
      <c r="E8" s="347"/>
      <c r="F8" s="347"/>
      <c r="G8" s="348">
        <f>'Gesamtübersicht je AZ'!$B$9</f>
        <v>0</v>
      </c>
      <c r="H8" s="348"/>
      <c r="I8" s="348"/>
      <c r="J8" s="348"/>
      <c r="K8" s="348"/>
      <c r="L8" s="348"/>
      <c r="N8" s="60"/>
    </row>
    <row r="9" spans="1:182" s="58" customFormat="1" ht="15.5" x14ac:dyDescent="0.35">
      <c r="B9" s="61"/>
      <c r="C9" s="62"/>
      <c r="D9" s="66"/>
      <c r="E9" s="66"/>
      <c r="F9" s="62"/>
      <c r="G9" s="63"/>
      <c r="H9" s="64"/>
      <c r="I9" s="67"/>
      <c r="J9" s="68"/>
      <c r="K9" s="68"/>
      <c r="L9" s="60"/>
      <c r="M9" s="60"/>
      <c r="N9" s="60"/>
    </row>
    <row r="10" spans="1:182" s="70" customFormat="1" ht="99.75" customHeight="1" x14ac:dyDescent="0.35">
      <c r="A10" s="385" t="s">
        <v>112</v>
      </c>
      <c r="B10" s="385" t="s">
        <v>28</v>
      </c>
      <c r="C10" s="385" t="s">
        <v>110</v>
      </c>
      <c r="D10" s="385" t="s">
        <v>29</v>
      </c>
      <c r="E10" s="269" t="s">
        <v>278</v>
      </c>
      <c r="F10" s="385" t="s">
        <v>30</v>
      </c>
      <c r="G10" s="385" t="s">
        <v>31</v>
      </c>
      <c r="H10" s="385" t="s">
        <v>32</v>
      </c>
      <c r="I10" s="385" t="s">
        <v>33</v>
      </c>
      <c r="J10" s="125" t="s">
        <v>34</v>
      </c>
      <c r="K10" s="125" t="s">
        <v>35</v>
      </c>
      <c r="L10" s="125" t="s">
        <v>36</v>
      </c>
      <c r="M10" s="385" t="s">
        <v>37</v>
      </c>
      <c r="N10" s="125" t="s">
        <v>1</v>
      </c>
      <c r="O10" s="385" t="s">
        <v>132</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row>
    <row r="11" spans="1:182" s="71" customFormat="1" ht="14.25" customHeight="1" x14ac:dyDescent="0.3">
      <c r="A11" s="385"/>
      <c r="B11" s="385"/>
      <c r="C11" s="385"/>
      <c r="D11" s="385"/>
      <c r="E11" s="269"/>
      <c r="F11" s="385"/>
      <c r="G11" s="385"/>
      <c r="H11" s="385"/>
      <c r="I11" s="385"/>
      <c r="J11" s="126" t="s">
        <v>38</v>
      </c>
      <c r="K11" s="126" t="s">
        <v>2</v>
      </c>
      <c r="L11" s="126" t="s">
        <v>2</v>
      </c>
      <c r="M11" s="385"/>
      <c r="N11" s="126" t="s">
        <v>38</v>
      </c>
      <c r="O11" s="386"/>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row>
    <row r="12" spans="1:182" s="68" customFormat="1" ht="15.75" hidden="1" customHeight="1" x14ac:dyDescent="0.3">
      <c r="A12" s="257" t="s">
        <v>140</v>
      </c>
      <c r="B12" s="258" t="s">
        <v>295</v>
      </c>
      <c r="C12" s="259" t="s">
        <v>40</v>
      </c>
      <c r="D12" s="258" t="s">
        <v>41</v>
      </c>
      <c r="E12" s="258" t="s">
        <v>277</v>
      </c>
      <c r="F12" s="258" t="s">
        <v>42</v>
      </c>
      <c r="G12" s="258" t="s">
        <v>43</v>
      </c>
      <c r="H12" s="260" t="s">
        <v>44</v>
      </c>
      <c r="I12" s="261" t="s">
        <v>46</v>
      </c>
      <c r="J12" s="262" t="s">
        <v>47</v>
      </c>
      <c r="K12" s="263" t="s">
        <v>48</v>
      </c>
      <c r="L12" s="263" t="s">
        <v>49</v>
      </c>
      <c r="M12" s="260" t="s">
        <v>50</v>
      </c>
      <c r="N12" s="264" t="s">
        <v>51</v>
      </c>
      <c r="O12" s="265" t="s">
        <v>52</v>
      </c>
    </row>
    <row r="13" spans="1:182" s="68" customFormat="1" x14ac:dyDescent="0.3">
      <c r="A13" s="256"/>
      <c r="B13" s="253">
        <f t="shared" ref="B13:B370" si="0">ROW()-12</f>
        <v>1</v>
      </c>
      <c r="C13" s="303"/>
      <c r="D13" s="304"/>
      <c r="E13" s="304"/>
      <c r="F13" s="304"/>
      <c r="G13" s="304"/>
      <c r="H13" s="305"/>
      <c r="I13" s="306"/>
      <c r="J13" s="307"/>
      <c r="K13" s="308"/>
      <c r="L13" s="308"/>
      <c r="M13" s="305"/>
      <c r="N13" s="254">
        <f t="shared" ref="N13:N370" si="1">($J13-($J13*$L13))+(($J13-($J13*$L13))*$K13)</f>
        <v>0</v>
      </c>
      <c r="O13" s="255"/>
    </row>
    <row r="14" spans="1:182" s="68" customFormat="1" x14ac:dyDescent="0.3">
      <c r="A14" s="256"/>
      <c r="B14" s="253">
        <f t="shared" ref="B14:B100" si="2">ROW()-12</f>
        <v>2</v>
      </c>
      <c r="C14" s="303"/>
      <c r="D14" s="304"/>
      <c r="E14" s="304"/>
      <c r="F14" s="304"/>
      <c r="G14" s="304"/>
      <c r="H14" s="305"/>
      <c r="I14" s="306"/>
      <c r="J14" s="307"/>
      <c r="K14" s="308"/>
      <c r="L14" s="308"/>
      <c r="M14" s="316"/>
      <c r="N14" s="254">
        <f t="shared" ref="N14:N100" si="3">($J14-($J14*$L14))+(($J14-($J14*$L14))*$K14)</f>
        <v>0</v>
      </c>
      <c r="O14" s="255"/>
    </row>
    <row r="15" spans="1:182" s="68" customFormat="1" x14ac:dyDescent="0.3">
      <c r="A15" s="256"/>
      <c r="B15" s="253">
        <f t="shared" ref="B15:B46" si="4">ROW()-12</f>
        <v>3</v>
      </c>
      <c r="C15" s="303"/>
      <c r="D15" s="304"/>
      <c r="E15" s="304"/>
      <c r="F15" s="304"/>
      <c r="G15" s="304"/>
      <c r="H15" s="305"/>
      <c r="I15" s="306"/>
      <c r="J15" s="307"/>
      <c r="K15" s="308"/>
      <c r="L15" s="308"/>
      <c r="M15" s="316"/>
      <c r="N15" s="254">
        <f t="shared" ref="N15:N46" si="5">($J15-($J15*$L15))+(($J15-($J15*$L15))*$K15)</f>
        <v>0</v>
      </c>
      <c r="O15" s="255"/>
    </row>
    <row r="16" spans="1:182" s="68" customFormat="1" x14ac:dyDescent="0.3">
      <c r="A16" s="256"/>
      <c r="B16" s="253">
        <f t="shared" si="4"/>
        <v>4</v>
      </c>
      <c r="C16" s="303"/>
      <c r="D16" s="304"/>
      <c r="E16" s="304"/>
      <c r="F16" s="304"/>
      <c r="G16" s="304"/>
      <c r="H16" s="305"/>
      <c r="I16" s="306"/>
      <c r="J16" s="307"/>
      <c r="K16" s="308"/>
      <c r="L16" s="308"/>
      <c r="M16" s="316"/>
      <c r="N16" s="254">
        <f t="shared" si="5"/>
        <v>0</v>
      </c>
      <c r="O16" s="255"/>
    </row>
    <row r="17" spans="1:15" s="68" customFormat="1" x14ac:dyDescent="0.3">
      <c r="A17" s="256"/>
      <c r="B17" s="253">
        <f t="shared" si="4"/>
        <v>5</v>
      </c>
      <c r="C17" s="303"/>
      <c r="D17" s="304"/>
      <c r="E17" s="304"/>
      <c r="F17" s="304"/>
      <c r="G17" s="304"/>
      <c r="H17" s="305"/>
      <c r="I17" s="306"/>
      <c r="J17" s="307"/>
      <c r="K17" s="308"/>
      <c r="L17" s="308"/>
      <c r="M17" s="316"/>
      <c r="N17" s="254">
        <f t="shared" si="5"/>
        <v>0</v>
      </c>
      <c r="O17" s="255"/>
    </row>
    <row r="18" spans="1:15" s="68" customFormat="1" x14ac:dyDescent="0.3">
      <c r="A18" s="256"/>
      <c r="B18" s="253">
        <f t="shared" si="4"/>
        <v>6</v>
      </c>
      <c r="C18" s="303"/>
      <c r="D18" s="304"/>
      <c r="E18" s="304"/>
      <c r="F18" s="304"/>
      <c r="G18" s="304"/>
      <c r="H18" s="305"/>
      <c r="I18" s="306"/>
      <c r="J18" s="307"/>
      <c r="K18" s="308"/>
      <c r="L18" s="308"/>
      <c r="M18" s="316"/>
      <c r="N18" s="254">
        <f t="shared" si="5"/>
        <v>0</v>
      </c>
      <c r="O18" s="255"/>
    </row>
    <row r="19" spans="1:15" s="68" customFormat="1" x14ac:dyDescent="0.3">
      <c r="A19" s="256"/>
      <c r="B19" s="253">
        <f t="shared" si="4"/>
        <v>7</v>
      </c>
      <c r="C19" s="303"/>
      <c r="D19" s="304"/>
      <c r="E19" s="304"/>
      <c r="F19" s="304"/>
      <c r="G19" s="304"/>
      <c r="H19" s="305"/>
      <c r="I19" s="306"/>
      <c r="J19" s="307"/>
      <c r="K19" s="308"/>
      <c r="L19" s="308"/>
      <c r="M19" s="316"/>
      <c r="N19" s="254">
        <f t="shared" si="5"/>
        <v>0</v>
      </c>
      <c r="O19" s="255"/>
    </row>
    <row r="20" spans="1:15" s="68" customFormat="1" x14ac:dyDescent="0.3">
      <c r="A20" s="256"/>
      <c r="B20" s="253">
        <f t="shared" si="4"/>
        <v>8</v>
      </c>
      <c r="C20" s="303"/>
      <c r="D20" s="304"/>
      <c r="E20" s="304"/>
      <c r="F20" s="304"/>
      <c r="G20" s="304"/>
      <c r="H20" s="305"/>
      <c r="I20" s="306"/>
      <c r="J20" s="307"/>
      <c r="K20" s="308"/>
      <c r="L20" s="308"/>
      <c r="M20" s="316"/>
      <c r="N20" s="254">
        <f t="shared" si="5"/>
        <v>0</v>
      </c>
      <c r="O20" s="255"/>
    </row>
    <row r="21" spans="1:15" s="68" customFormat="1" x14ac:dyDescent="0.3">
      <c r="A21" s="256"/>
      <c r="B21" s="253">
        <f t="shared" si="4"/>
        <v>9</v>
      </c>
      <c r="C21" s="303"/>
      <c r="D21" s="304"/>
      <c r="E21" s="304"/>
      <c r="F21" s="304"/>
      <c r="G21" s="304"/>
      <c r="H21" s="305"/>
      <c r="I21" s="306"/>
      <c r="J21" s="307"/>
      <c r="K21" s="308"/>
      <c r="L21" s="308"/>
      <c r="M21" s="316"/>
      <c r="N21" s="254">
        <f t="shared" si="5"/>
        <v>0</v>
      </c>
      <c r="O21" s="255"/>
    </row>
    <row r="22" spans="1:15" s="68" customFormat="1" x14ac:dyDescent="0.3">
      <c r="A22" s="256"/>
      <c r="B22" s="253">
        <f t="shared" si="4"/>
        <v>10</v>
      </c>
      <c r="C22" s="303"/>
      <c r="D22" s="304"/>
      <c r="E22" s="304"/>
      <c r="F22" s="304"/>
      <c r="G22" s="304"/>
      <c r="H22" s="305"/>
      <c r="I22" s="306"/>
      <c r="J22" s="307"/>
      <c r="K22" s="308"/>
      <c r="L22" s="308"/>
      <c r="M22" s="316"/>
      <c r="N22" s="254">
        <f t="shared" si="5"/>
        <v>0</v>
      </c>
      <c r="O22" s="255"/>
    </row>
    <row r="23" spans="1:15" s="68" customFormat="1" x14ac:dyDescent="0.3">
      <c r="A23" s="256"/>
      <c r="B23" s="253">
        <f t="shared" si="4"/>
        <v>11</v>
      </c>
      <c r="C23" s="303"/>
      <c r="D23" s="304"/>
      <c r="E23" s="304"/>
      <c r="F23" s="304"/>
      <c r="G23" s="304"/>
      <c r="H23" s="305"/>
      <c r="I23" s="306"/>
      <c r="J23" s="307"/>
      <c r="K23" s="308"/>
      <c r="L23" s="308"/>
      <c r="M23" s="316"/>
      <c r="N23" s="254">
        <f t="shared" si="5"/>
        <v>0</v>
      </c>
      <c r="O23" s="255"/>
    </row>
    <row r="24" spans="1:15" s="68" customFormat="1" x14ac:dyDescent="0.3">
      <c r="A24" s="256"/>
      <c r="B24" s="253">
        <f t="shared" si="4"/>
        <v>12</v>
      </c>
      <c r="C24" s="303"/>
      <c r="D24" s="304"/>
      <c r="E24" s="304"/>
      <c r="F24" s="304"/>
      <c r="G24" s="304"/>
      <c r="H24" s="305"/>
      <c r="I24" s="306"/>
      <c r="J24" s="307"/>
      <c r="K24" s="308"/>
      <c r="L24" s="308"/>
      <c r="M24" s="316"/>
      <c r="N24" s="254">
        <f t="shared" si="5"/>
        <v>0</v>
      </c>
      <c r="O24" s="255"/>
    </row>
    <row r="25" spans="1:15" s="68" customFormat="1" x14ac:dyDescent="0.3">
      <c r="A25" s="256"/>
      <c r="B25" s="253">
        <f t="shared" si="4"/>
        <v>13</v>
      </c>
      <c r="C25" s="303"/>
      <c r="D25" s="304"/>
      <c r="E25" s="304"/>
      <c r="F25" s="304"/>
      <c r="G25" s="304"/>
      <c r="H25" s="305"/>
      <c r="I25" s="306"/>
      <c r="J25" s="307"/>
      <c r="K25" s="308"/>
      <c r="L25" s="308"/>
      <c r="M25" s="316"/>
      <c r="N25" s="254">
        <f t="shared" si="5"/>
        <v>0</v>
      </c>
      <c r="O25" s="255"/>
    </row>
    <row r="26" spans="1:15" s="68" customFormat="1" x14ac:dyDescent="0.3">
      <c r="A26" s="256"/>
      <c r="B26" s="253">
        <f t="shared" si="4"/>
        <v>14</v>
      </c>
      <c r="C26" s="303"/>
      <c r="D26" s="304"/>
      <c r="E26" s="304"/>
      <c r="F26" s="304"/>
      <c r="G26" s="304"/>
      <c r="H26" s="305"/>
      <c r="I26" s="306"/>
      <c r="J26" s="307"/>
      <c r="K26" s="308"/>
      <c r="L26" s="308"/>
      <c r="M26" s="316"/>
      <c r="N26" s="254">
        <f t="shared" si="5"/>
        <v>0</v>
      </c>
      <c r="O26" s="255"/>
    </row>
    <row r="27" spans="1:15" s="68" customFormat="1" x14ac:dyDescent="0.3">
      <c r="A27" s="256"/>
      <c r="B27" s="253">
        <f t="shared" si="4"/>
        <v>15</v>
      </c>
      <c r="C27" s="303"/>
      <c r="D27" s="304"/>
      <c r="E27" s="304"/>
      <c r="F27" s="304"/>
      <c r="G27" s="304"/>
      <c r="H27" s="305"/>
      <c r="I27" s="306"/>
      <c r="J27" s="307"/>
      <c r="K27" s="308"/>
      <c r="L27" s="308"/>
      <c r="M27" s="316"/>
      <c r="N27" s="254">
        <f t="shared" si="5"/>
        <v>0</v>
      </c>
      <c r="O27" s="255"/>
    </row>
    <row r="28" spans="1:15" s="68" customFormat="1" x14ac:dyDescent="0.3">
      <c r="A28" s="256"/>
      <c r="B28" s="253">
        <f t="shared" si="4"/>
        <v>16</v>
      </c>
      <c r="C28" s="303"/>
      <c r="D28" s="304"/>
      <c r="E28" s="304"/>
      <c r="F28" s="304"/>
      <c r="G28" s="304"/>
      <c r="H28" s="305"/>
      <c r="I28" s="306"/>
      <c r="J28" s="307"/>
      <c r="K28" s="308"/>
      <c r="L28" s="308"/>
      <c r="M28" s="316"/>
      <c r="N28" s="254">
        <f t="shared" si="5"/>
        <v>0</v>
      </c>
      <c r="O28" s="255"/>
    </row>
    <row r="29" spans="1:15" s="68" customFormat="1" x14ac:dyDescent="0.3">
      <c r="A29" s="256"/>
      <c r="B29" s="253">
        <f t="shared" si="4"/>
        <v>17</v>
      </c>
      <c r="C29" s="303"/>
      <c r="D29" s="304"/>
      <c r="E29" s="304"/>
      <c r="F29" s="304"/>
      <c r="G29" s="304"/>
      <c r="H29" s="305"/>
      <c r="I29" s="306"/>
      <c r="J29" s="307"/>
      <c r="K29" s="308"/>
      <c r="L29" s="308"/>
      <c r="M29" s="316"/>
      <c r="N29" s="254">
        <f t="shared" si="5"/>
        <v>0</v>
      </c>
      <c r="O29" s="255"/>
    </row>
    <row r="30" spans="1:15" s="68" customFormat="1" x14ac:dyDescent="0.3">
      <c r="A30" s="256"/>
      <c r="B30" s="253">
        <f t="shared" si="4"/>
        <v>18</v>
      </c>
      <c r="C30" s="303"/>
      <c r="D30" s="304"/>
      <c r="E30" s="304"/>
      <c r="F30" s="304"/>
      <c r="G30" s="304"/>
      <c r="H30" s="305"/>
      <c r="I30" s="306"/>
      <c r="J30" s="307"/>
      <c r="K30" s="308"/>
      <c r="L30" s="308"/>
      <c r="M30" s="316"/>
      <c r="N30" s="254">
        <f t="shared" si="5"/>
        <v>0</v>
      </c>
      <c r="O30" s="255"/>
    </row>
    <row r="31" spans="1:15" s="68" customFormat="1" x14ac:dyDescent="0.3">
      <c r="A31" s="256"/>
      <c r="B31" s="253">
        <f t="shared" si="4"/>
        <v>19</v>
      </c>
      <c r="C31" s="303"/>
      <c r="D31" s="304"/>
      <c r="E31" s="304"/>
      <c r="F31" s="304"/>
      <c r="G31" s="304"/>
      <c r="H31" s="305"/>
      <c r="I31" s="306"/>
      <c r="J31" s="307"/>
      <c r="K31" s="308"/>
      <c r="L31" s="308"/>
      <c r="M31" s="316"/>
      <c r="N31" s="254">
        <f t="shared" si="5"/>
        <v>0</v>
      </c>
      <c r="O31" s="255"/>
    </row>
    <row r="32" spans="1:15" s="68" customFormat="1" x14ac:dyDescent="0.3">
      <c r="A32" s="256"/>
      <c r="B32" s="253">
        <f t="shared" si="4"/>
        <v>20</v>
      </c>
      <c r="C32" s="303"/>
      <c r="D32" s="304"/>
      <c r="E32" s="304"/>
      <c r="F32" s="304"/>
      <c r="G32" s="304"/>
      <c r="H32" s="305"/>
      <c r="I32" s="306"/>
      <c r="J32" s="307"/>
      <c r="K32" s="308"/>
      <c r="L32" s="308"/>
      <c r="M32" s="316"/>
      <c r="N32" s="254">
        <f t="shared" si="5"/>
        <v>0</v>
      </c>
      <c r="O32" s="255"/>
    </row>
    <row r="33" spans="1:15" s="68" customFormat="1" x14ac:dyDescent="0.3">
      <c r="A33" s="256"/>
      <c r="B33" s="253">
        <f t="shared" si="4"/>
        <v>21</v>
      </c>
      <c r="C33" s="303"/>
      <c r="D33" s="304"/>
      <c r="E33" s="304"/>
      <c r="F33" s="304"/>
      <c r="G33" s="304"/>
      <c r="H33" s="305"/>
      <c r="I33" s="306"/>
      <c r="J33" s="307"/>
      <c r="K33" s="308"/>
      <c r="L33" s="308"/>
      <c r="M33" s="316"/>
      <c r="N33" s="254">
        <f t="shared" si="5"/>
        <v>0</v>
      </c>
      <c r="O33" s="255"/>
    </row>
    <row r="34" spans="1:15" s="68" customFormat="1" x14ac:dyDescent="0.3">
      <c r="A34" s="256"/>
      <c r="B34" s="253">
        <f t="shared" si="4"/>
        <v>22</v>
      </c>
      <c r="C34" s="303"/>
      <c r="D34" s="304"/>
      <c r="E34" s="304"/>
      <c r="F34" s="304"/>
      <c r="G34" s="304"/>
      <c r="H34" s="305"/>
      <c r="I34" s="306"/>
      <c r="J34" s="307"/>
      <c r="K34" s="308"/>
      <c r="L34" s="308"/>
      <c r="M34" s="316"/>
      <c r="N34" s="254">
        <f t="shared" si="5"/>
        <v>0</v>
      </c>
      <c r="O34" s="255"/>
    </row>
    <row r="35" spans="1:15" s="68" customFormat="1" x14ac:dyDescent="0.3">
      <c r="A35" s="256"/>
      <c r="B35" s="253">
        <f t="shared" si="4"/>
        <v>23</v>
      </c>
      <c r="C35" s="303"/>
      <c r="D35" s="304"/>
      <c r="E35" s="304"/>
      <c r="F35" s="304"/>
      <c r="G35" s="304"/>
      <c r="H35" s="305"/>
      <c r="I35" s="306"/>
      <c r="J35" s="307"/>
      <c r="K35" s="308"/>
      <c r="L35" s="308"/>
      <c r="M35" s="316"/>
      <c r="N35" s="254">
        <f t="shared" si="5"/>
        <v>0</v>
      </c>
      <c r="O35" s="255"/>
    </row>
    <row r="36" spans="1:15" s="68" customFormat="1" x14ac:dyDescent="0.3">
      <c r="A36" s="256"/>
      <c r="B36" s="253">
        <f t="shared" si="4"/>
        <v>24</v>
      </c>
      <c r="C36" s="303"/>
      <c r="D36" s="304"/>
      <c r="E36" s="304"/>
      <c r="F36" s="304"/>
      <c r="G36" s="304"/>
      <c r="H36" s="305"/>
      <c r="I36" s="306"/>
      <c r="J36" s="307"/>
      <c r="K36" s="308"/>
      <c r="L36" s="308"/>
      <c r="M36" s="316"/>
      <c r="N36" s="254">
        <f t="shared" si="5"/>
        <v>0</v>
      </c>
      <c r="O36" s="255"/>
    </row>
    <row r="37" spans="1:15" s="68" customFormat="1" x14ac:dyDescent="0.3">
      <c r="A37" s="256"/>
      <c r="B37" s="253">
        <f t="shared" si="4"/>
        <v>25</v>
      </c>
      <c r="C37" s="303"/>
      <c r="D37" s="304"/>
      <c r="E37" s="304"/>
      <c r="F37" s="304"/>
      <c r="G37" s="304"/>
      <c r="H37" s="305"/>
      <c r="I37" s="306"/>
      <c r="J37" s="307"/>
      <c r="K37" s="308"/>
      <c r="L37" s="308"/>
      <c r="M37" s="316"/>
      <c r="N37" s="254">
        <f t="shared" si="5"/>
        <v>0</v>
      </c>
      <c r="O37" s="255"/>
    </row>
    <row r="38" spans="1:15" s="68" customFormat="1" x14ac:dyDescent="0.3">
      <c r="A38" s="256"/>
      <c r="B38" s="253">
        <f t="shared" si="4"/>
        <v>26</v>
      </c>
      <c r="C38" s="303"/>
      <c r="D38" s="304"/>
      <c r="E38" s="304"/>
      <c r="F38" s="304"/>
      <c r="G38" s="304"/>
      <c r="H38" s="305"/>
      <c r="I38" s="306"/>
      <c r="J38" s="307"/>
      <c r="K38" s="308"/>
      <c r="L38" s="308"/>
      <c r="M38" s="316"/>
      <c r="N38" s="254">
        <f t="shared" si="5"/>
        <v>0</v>
      </c>
      <c r="O38" s="255"/>
    </row>
    <row r="39" spans="1:15" s="68" customFormat="1" x14ac:dyDescent="0.3">
      <c r="A39" s="256"/>
      <c r="B39" s="253">
        <f t="shared" si="4"/>
        <v>27</v>
      </c>
      <c r="C39" s="303"/>
      <c r="D39" s="304"/>
      <c r="E39" s="304"/>
      <c r="F39" s="304"/>
      <c r="G39" s="304"/>
      <c r="H39" s="305"/>
      <c r="I39" s="306"/>
      <c r="J39" s="307"/>
      <c r="K39" s="308"/>
      <c r="L39" s="308"/>
      <c r="M39" s="316"/>
      <c r="N39" s="254">
        <f t="shared" si="5"/>
        <v>0</v>
      </c>
      <c r="O39" s="255"/>
    </row>
    <row r="40" spans="1:15" s="68" customFormat="1" x14ac:dyDescent="0.3">
      <c r="A40" s="256"/>
      <c r="B40" s="253">
        <f t="shared" si="4"/>
        <v>28</v>
      </c>
      <c r="C40" s="303"/>
      <c r="D40" s="304"/>
      <c r="E40" s="304"/>
      <c r="F40" s="304"/>
      <c r="G40" s="304"/>
      <c r="H40" s="305"/>
      <c r="I40" s="306"/>
      <c r="J40" s="307"/>
      <c r="K40" s="308"/>
      <c r="L40" s="308"/>
      <c r="M40" s="316"/>
      <c r="N40" s="254">
        <f t="shared" si="5"/>
        <v>0</v>
      </c>
      <c r="O40" s="255"/>
    </row>
    <row r="41" spans="1:15" s="68" customFormat="1" x14ac:dyDescent="0.3">
      <c r="A41" s="256"/>
      <c r="B41" s="253">
        <f t="shared" si="4"/>
        <v>29</v>
      </c>
      <c r="C41" s="303"/>
      <c r="D41" s="304"/>
      <c r="E41" s="304"/>
      <c r="F41" s="304"/>
      <c r="G41" s="304"/>
      <c r="H41" s="305"/>
      <c r="I41" s="306"/>
      <c r="J41" s="307"/>
      <c r="K41" s="308"/>
      <c r="L41" s="308"/>
      <c r="M41" s="316"/>
      <c r="N41" s="254">
        <f t="shared" si="5"/>
        <v>0</v>
      </c>
      <c r="O41" s="255"/>
    </row>
    <row r="42" spans="1:15" s="68" customFormat="1" x14ac:dyDescent="0.3">
      <c r="A42" s="256"/>
      <c r="B42" s="253">
        <f t="shared" si="4"/>
        <v>30</v>
      </c>
      <c r="C42" s="303"/>
      <c r="D42" s="304"/>
      <c r="E42" s="304"/>
      <c r="F42" s="304"/>
      <c r="G42" s="304"/>
      <c r="H42" s="305"/>
      <c r="I42" s="306"/>
      <c r="J42" s="307"/>
      <c r="K42" s="308"/>
      <c r="L42" s="308"/>
      <c r="M42" s="316"/>
      <c r="N42" s="254">
        <f t="shared" si="5"/>
        <v>0</v>
      </c>
      <c r="O42" s="255"/>
    </row>
    <row r="43" spans="1:15" s="68" customFormat="1" x14ac:dyDescent="0.3">
      <c r="A43" s="256"/>
      <c r="B43" s="253">
        <f t="shared" si="4"/>
        <v>31</v>
      </c>
      <c r="C43" s="303"/>
      <c r="D43" s="304"/>
      <c r="E43" s="304"/>
      <c r="F43" s="304"/>
      <c r="G43" s="304"/>
      <c r="H43" s="305"/>
      <c r="I43" s="306"/>
      <c r="J43" s="307"/>
      <c r="K43" s="308"/>
      <c r="L43" s="308"/>
      <c r="M43" s="316"/>
      <c r="N43" s="254">
        <f t="shared" si="5"/>
        <v>0</v>
      </c>
      <c r="O43" s="255"/>
    </row>
    <row r="44" spans="1:15" s="68" customFormat="1" x14ac:dyDescent="0.3">
      <c r="A44" s="256"/>
      <c r="B44" s="253">
        <f t="shared" si="4"/>
        <v>32</v>
      </c>
      <c r="C44" s="303"/>
      <c r="D44" s="304"/>
      <c r="E44" s="304"/>
      <c r="F44" s="304"/>
      <c r="G44" s="304"/>
      <c r="H44" s="305"/>
      <c r="I44" s="306"/>
      <c r="J44" s="307"/>
      <c r="K44" s="308"/>
      <c r="L44" s="308"/>
      <c r="M44" s="316"/>
      <c r="N44" s="254">
        <f t="shared" si="5"/>
        <v>0</v>
      </c>
      <c r="O44" s="255"/>
    </row>
    <row r="45" spans="1:15" s="68" customFormat="1" x14ac:dyDescent="0.3">
      <c r="A45" s="256"/>
      <c r="B45" s="253">
        <f t="shared" si="4"/>
        <v>33</v>
      </c>
      <c r="C45" s="303"/>
      <c r="D45" s="304"/>
      <c r="E45" s="304"/>
      <c r="F45" s="304"/>
      <c r="G45" s="304"/>
      <c r="H45" s="305"/>
      <c r="I45" s="306"/>
      <c r="J45" s="307"/>
      <c r="K45" s="308"/>
      <c r="L45" s="308"/>
      <c r="M45" s="316"/>
      <c r="N45" s="254">
        <f t="shared" si="5"/>
        <v>0</v>
      </c>
      <c r="O45" s="255"/>
    </row>
    <row r="46" spans="1:15" s="68" customFormat="1" x14ac:dyDescent="0.3">
      <c r="A46" s="256"/>
      <c r="B46" s="253">
        <f t="shared" si="4"/>
        <v>34</v>
      </c>
      <c r="C46" s="303"/>
      <c r="D46" s="304"/>
      <c r="E46" s="304"/>
      <c r="F46" s="304"/>
      <c r="G46" s="304"/>
      <c r="H46" s="305"/>
      <c r="I46" s="306"/>
      <c r="J46" s="307"/>
      <c r="K46" s="308"/>
      <c r="L46" s="308"/>
      <c r="M46" s="316"/>
      <c r="N46" s="254">
        <f t="shared" si="5"/>
        <v>0</v>
      </c>
      <c r="O46" s="255"/>
    </row>
    <row r="47" spans="1:15" s="68" customFormat="1" x14ac:dyDescent="0.3">
      <c r="A47" s="256"/>
      <c r="B47" s="253">
        <f t="shared" ref="B47:B69" si="6">ROW()-12</f>
        <v>35</v>
      </c>
      <c r="C47" s="303"/>
      <c r="D47" s="304"/>
      <c r="E47" s="304"/>
      <c r="F47" s="304"/>
      <c r="G47" s="304"/>
      <c r="H47" s="305"/>
      <c r="I47" s="306"/>
      <c r="J47" s="307"/>
      <c r="K47" s="308"/>
      <c r="L47" s="308"/>
      <c r="M47" s="316"/>
      <c r="N47" s="254">
        <f t="shared" ref="N47:N69" si="7">($J47-($J47*$L47))+(($J47-($J47*$L47))*$K47)</f>
        <v>0</v>
      </c>
      <c r="O47" s="255"/>
    </row>
    <row r="48" spans="1:15" s="68" customFormat="1" x14ac:dyDescent="0.3">
      <c r="A48" s="256"/>
      <c r="B48" s="253">
        <f t="shared" si="6"/>
        <v>36</v>
      </c>
      <c r="C48" s="303"/>
      <c r="D48" s="304"/>
      <c r="E48" s="304"/>
      <c r="F48" s="304"/>
      <c r="G48" s="304"/>
      <c r="H48" s="305"/>
      <c r="I48" s="306"/>
      <c r="J48" s="307"/>
      <c r="K48" s="308"/>
      <c r="L48" s="308"/>
      <c r="M48" s="316"/>
      <c r="N48" s="254">
        <f t="shared" si="7"/>
        <v>0</v>
      </c>
      <c r="O48" s="255"/>
    </row>
    <row r="49" spans="1:15" s="68" customFormat="1" x14ac:dyDescent="0.3">
      <c r="A49" s="256"/>
      <c r="B49" s="253">
        <f t="shared" si="6"/>
        <v>37</v>
      </c>
      <c r="C49" s="303"/>
      <c r="D49" s="304"/>
      <c r="E49" s="304"/>
      <c r="F49" s="304"/>
      <c r="G49" s="304"/>
      <c r="H49" s="305"/>
      <c r="I49" s="306"/>
      <c r="J49" s="307"/>
      <c r="K49" s="308"/>
      <c r="L49" s="308"/>
      <c r="M49" s="316"/>
      <c r="N49" s="254">
        <f t="shared" si="7"/>
        <v>0</v>
      </c>
      <c r="O49" s="255"/>
    </row>
    <row r="50" spans="1:15" s="68" customFormat="1" x14ac:dyDescent="0.3">
      <c r="A50" s="256"/>
      <c r="B50" s="253">
        <f t="shared" si="6"/>
        <v>38</v>
      </c>
      <c r="C50" s="303"/>
      <c r="D50" s="304"/>
      <c r="E50" s="304"/>
      <c r="F50" s="304"/>
      <c r="G50" s="304"/>
      <c r="H50" s="305"/>
      <c r="I50" s="306"/>
      <c r="J50" s="307"/>
      <c r="K50" s="308"/>
      <c r="L50" s="308"/>
      <c r="M50" s="316"/>
      <c r="N50" s="254">
        <f t="shared" si="7"/>
        <v>0</v>
      </c>
      <c r="O50" s="255"/>
    </row>
    <row r="51" spans="1:15" s="68" customFormat="1" x14ac:dyDescent="0.3">
      <c r="A51" s="256"/>
      <c r="B51" s="253">
        <f t="shared" si="6"/>
        <v>39</v>
      </c>
      <c r="C51" s="303"/>
      <c r="D51" s="304"/>
      <c r="E51" s="304"/>
      <c r="F51" s="304"/>
      <c r="G51" s="304"/>
      <c r="H51" s="305"/>
      <c r="I51" s="306"/>
      <c r="J51" s="307"/>
      <c r="K51" s="308"/>
      <c r="L51" s="308"/>
      <c r="M51" s="316"/>
      <c r="N51" s="254">
        <f t="shared" si="7"/>
        <v>0</v>
      </c>
      <c r="O51" s="255"/>
    </row>
    <row r="52" spans="1:15" s="68" customFormat="1" x14ac:dyDescent="0.3">
      <c r="A52" s="256"/>
      <c r="B52" s="253">
        <f t="shared" si="6"/>
        <v>40</v>
      </c>
      <c r="C52" s="303"/>
      <c r="D52" s="304"/>
      <c r="E52" s="304"/>
      <c r="F52" s="304"/>
      <c r="G52" s="304"/>
      <c r="H52" s="305"/>
      <c r="I52" s="306"/>
      <c r="J52" s="307"/>
      <c r="K52" s="308"/>
      <c r="L52" s="308"/>
      <c r="M52" s="316"/>
      <c r="N52" s="254">
        <f t="shared" si="7"/>
        <v>0</v>
      </c>
      <c r="O52" s="255"/>
    </row>
    <row r="53" spans="1:15" s="68" customFormat="1" x14ac:dyDescent="0.3">
      <c r="A53" s="256"/>
      <c r="B53" s="253">
        <f t="shared" si="6"/>
        <v>41</v>
      </c>
      <c r="C53" s="303"/>
      <c r="D53" s="304"/>
      <c r="E53" s="304"/>
      <c r="F53" s="304"/>
      <c r="G53" s="304"/>
      <c r="H53" s="305"/>
      <c r="I53" s="306"/>
      <c r="J53" s="307"/>
      <c r="K53" s="308"/>
      <c r="L53" s="308"/>
      <c r="M53" s="316"/>
      <c r="N53" s="254">
        <f t="shared" si="7"/>
        <v>0</v>
      </c>
      <c r="O53" s="255"/>
    </row>
    <row r="54" spans="1:15" s="68" customFormat="1" x14ac:dyDescent="0.3">
      <c r="A54" s="256"/>
      <c r="B54" s="253">
        <f t="shared" si="6"/>
        <v>42</v>
      </c>
      <c r="C54" s="303"/>
      <c r="D54" s="304"/>
      <c r="E54" s="304"/>
      <c r="F54" s="304"/>
      <c r="G54" s="304"/>
      <c r="H54" s="305"/>
      <c r="I54" s="306"/>
      <c r="J54" s="307"/>
      <c r="K54" s="308"/>
      <c r="L54" s="308"/>
      <c r="M54" s="316"/>
      <c r="N54" s="254">
        <f t="shared" si="7"/>
        <v>0</v>
      </c>
      <c r="O54" s="255"/>
    </row>
    <row r="55" spans="1:15" s="68" customFormat="1" x14ac:dyDescent="0.3">
      <c r="A55" s="256"/>
      <c r="B55" s="253">
        <f t="shared" si="6"/>
        <v>43</v>
      </c>
      <c r="C55" s="303"/>
      <c r="D55" s="304"/>
      <c r="E55" s="304"/>
      <c r="F55" s="304"/>
      <c r="G55" s="304"/>
      <c r="H55" s="305"/>
      <c r="I55" s="306"/>
      <c r="J55" s="307"/>
      <c r="K55" s="308"/>
      <c r="L55" s="308"/>
      <c r="M55" s="316"/>
      <c r="N55" s="254">
        <f t="shared" si="7"/>
        <v>0</v>
      </c>
      <c r="O55" s="255"/>
    </row>
    <row r="56" spans="1:15" s="68" customFormat="1" x14ac:dyDescent="0.3">
      <c r="A56" s="256"/>
      <c r="B56" s="253">
        <f t="shared" si="6"/>
        <v>44</v>
      </c>
      <c r="C56" s="303"/>
      <c r="D56" s="304"/>
      <c r="E56" s="304"/>
      <c r="F56" s="304"/>
      <c r="G56" s="304"/>
      <c r="H56" s="305"/>
      <c r="I56" s="306"/>
      <c r="J56" s="307"/>
      <c r="K56" s="308"/>
      <c r="L56" s="308"/>
      <c r="M56" s="316"/>
      <c r="N56" s="254">
        <f t="shared" si="7"/>
        <v>0</v>
      </c>
      <c r="O56" s="255"/>
    </row>
    <row r="57" spans="1:15" s="68" customFormat="1" x14ac:dyDescent="0.3">
      <c r="A57" s="256"/>
      <c r="B57" s="253">
        <f t="shared" si="6"/>
        <v>45</v>
      </c>
      <c r="C57" s="303"/>
      <c r="D57" s="304"/>
      <c r="E57" s="304"/>
      <c r="F57" s="304"/>
      <c r="G57" s="304"/>
      <c r="H57" s="305"/>
      <c r="I57" s="306"/>
      <c r="J57" s="307"/>
      <c r="K57" s="308"/>
      <c r="L57" s="308"/>
      <c r="M57" s="316"/>
      <c r="N57" s="254">
        <f t="shared" si="7"/>
        <v>0</v>
      </c>
      <c r="O57" s="255"/>
    </row>
    <row r="58" spans="1:15" s="68" customFormat="1" x14ac:dyDescent="0.3">
      <c r="A58" s="256"/>
      <c r="B58" s="253">
        <f t="shared" si="6"/>
        <v>46</v>
      </c>
      <c r="C58" s="303"/>
      <c r="D58" s="304"/>
      <c r="E58" s="304"/>
      <c r="F58" s="304"/>
      <c r="G58" s="304"/>
      <c r="H58" s="305"/>
      <c r="I58" s="306"/>
      <c r="J58" s="307"/>
      <c r="K58" s="308"/>
      <c r="L58" s="308"/>
      <c r="M58" s="316"/>
      <c r="N58" s="254">
        <f t="shared" si="7"/>
        <v>0</v>
      </c>
      <c r="O58" s="255"/>
    </row>
    <row r="59" spans="1:15" s="68" customFormat="1" x14ac:dyDescent="0.3">
      <c r="A59" s="256"/>
      <c r="B59" s="253">
        <f t="shared" si="6"/>
        <v>47</v>
      </c>
      <c r="C59" s="303"/>
      <c r="D59" s="304"/>
      <c r="E59" s="304"/>
      <c r="F59" s="304"/>
      <c r="G59" s="304"/>
      <c r="H59" s="305"/>
      <c r="I59" s="306"/>
      <c r="J59" s="307"/>
      <c r="K59" s="308"/>
      <c r="L59" s="308"/>
      <c r="M59" s="316"/>
      <c r="N59" s="254">
        <f t="shared" si="7"/>
        <v>0</v>
      </c>
      <c r="O59" s="255"/>
    </row>
    <row r="60" spans="1:15" s="68" customFormat="1" x14ac:dyDescent="0.3">
      <c r="A60" s="256"/>
      <c r="B60" s="253">
        <f t="shared" si="6"/>
        <v>48</v>
      </c>
      <c r="C60" s="303"/>
      <c r="D60" s="304"/>
      <c r="E60" s="304"/>
      <c r="F60" s="304"/>
      <c r="G60" s="304"/>
      <c r="H60" s="305"/>
      <c r="I60" s="306"/>
      <c r="J60" s="307"/>
      <c r="K60" s="308"/>
      <c r="L60" s="308"/>
      <c r="M60" s="316"/>
      <c r="N60" s="254">
        <f t="shared" si="7"/>
        <v>0</v>
      </c>
      <c r="O60" s="255"/>
    </row>
    <row r="61" spans="1:15" s="68" customFormat="1" x14ac:dyDescent="0.3">
      <c r="A61" s="256"/>
      <c r="B61" s="253">
        <f t="shared" si="6"/>
        <v>49</v>
      </c>
      <c r="C61" s="303"/>
      <c r="D61" s="304"/>
      <c r="E61" s="304"/>
      <c r="F61" s="304"/>
      <c r="G61" s="304"/>
      <c r="H61" s="305"/>
      <c r="I61" s="306"/>
      <c r="J61" s="307"/>
      <c r="K61" s="308"/>
      <c r="L61" s="308"/>
      <c r="M61" s="316"/>
      <c r="N61" s="254">
        <f t="shared" si="7"/>
        <v>0</v>
      </c>
      <c r="O61" s="255"/>
    </row>
    <row r="62" spans="1:15" s="68" customFormat="1" x14ac:dyDescent="0.3">
      <c r="A62" s="256"/>
      <c r="B62" s="253">
        <f t="shared" si="6"/>
        <v>50</v>
      </c>
      <c r="C62" s="303"/>
      <c r="D62" s="304"/>
      <c r="E62" s="304"/>
      <c r="F62" s="304"/>
      <c r="G62" s="304"/>
      <c r="H62" s="305"/>
      <c r="I62" s="306"/>
      <c r="J62" s="307"/>
      <c r="K62" s="308"/>
      <c r="L62" s="308"/>
      <c r="M62" s="316"/>
      <c r="N62" s="254">
        <f t="shared" si="7"/>
        <v>0</v>
      </c>
      <c r="O62" s="255"/>
    </row>
    <row r="63" spans="1:15" s="68" customFormat="1" x14ac:dyDescent="0.3">
      <c r="A63" s="256"/>
      <c r="B63" s="253">
        <f t="shared" si="6"/>
        <v>51</v>
      </c>
      <c r="C63" s="303"/>
      <c r="D63" s="304"/>
      <c r="E63" s="304"/>
      <c r="F63" s="304"/>
      <c r="G63" s="304"/>
      <c r="H63" s="305"/>
      <c r="I63" s="306"/>
      <c r="J63" s="307"/>
      <c r="K63" s="308"/>
      <c r="L63" s="308"/>
      <c r="M63" s="316"/>
      <c r="N63" s="254">
        <f t="shared" si="7"/>
        <v>0</v>
      </c>
      <c r="O63" s="255"/>
    </row>
    <row r="64" spans="1:15" s="68" customFormat="1" x14ac:dyDescent="0.3">
      <c r="A64" s="256"/>
      <c r="B64" s="253">
        <f t="shared" si="6"/>
        <v>52</v>
      </c>
      <c r="C64" s="303"/>
      <c r="D64" s="304"/>
      <c r="E64" s="304"/>
      <c r="F64" s="304"/>
      <c r="G64" s="304"/>
      <c r="H64" s="305"/>
      <c r="I64" s="306"/>
      <c r="J64" s="307"/>
      <c r="K64" s="308"/>
      <c r="L64" s="308"/>
      <c r="M64" s="316"/>
      <c r="N64" s="254">
        <f t="shared" si="7"/>
        <v>0</v>
      </c>
      <c r="O64" s="255"/>
    </row>
    <row r="65" spans="1:15" s="68" customFormat="1" x14ac:dyDescent="0.3">
      <c r="A65" s="256"/>
      <c r="B65" s="253">
        <f t="shared" si="6"/>
        <v>53</v>
      </c>
      <c r="C65" s="303"/>
      <c r="D65" s="304"/>
      <c r="E65" s="304"/>
      <c r="F65" s="304"/>
      <c r="G65" s="304"/>
      <c r="H65" s="305"/>
      <c r="I65" s="306"/>
      <c r="J65" s="307"/>
      <c r="K65" s="308"/>
      <c r="L65" s="308"/>
      <c r="M65" s="316"/>
      <c r="N65" s="254">
        <f t="shared" si="7"/>
        <v>0</v>
      </c>
      <c r="O65" s="255"/>
    </row>
    <row r="66" spans="1:15" s="68" customFormat="1" x14ac:dyDescent="0.3">
      <c r="A66" s="256"/>
      <c r="B66" s="253">
        <f t="shared" si="6"/>
        <v>54</v>
      </c>
      <c r="C66" s="303"/>
      <c r="D66" s="304"/>
      <c r="E66" s="304"/>
      <c r="F66" s="304"/>
      <c r="G66" s="304"/>
      <c r="H66" s="305"/>
      <c r="I66" s="306"/>
      <c r="J66" s="307"/>
      <c r="K66" s="308"/>
      <c r="L66" s="308"/>
      <c r="M66" s="316"/>
      <c r="N66" s="254">
        <f t="shared" si="7"/>
        <v>0</v>
      </c>
      <c r="O66" s="255"/>
    </row>
    <row r="67" spans="1:15" s="68" customFormat="1" x14ac:dyDescent="0.3">
      <c r="A67" s="256"/>
      <c r="B67" s="253">
        <f t="shared" si="6"/>
        <v>55</v>
      </c>
      <c r="C67" s="303"/>
      <c r="D67" s="304"/>
      <c r="E67" s="304"/>
      <c r="F67" s="304"/>
      <c r="G67" s="304"/>
      <c r="H67" s="305"/>
      <c r="I67" s="306"/>
      <c r="J67" s="307"/>
      <c r="K67" s="308"/>
      <c r="L67" s="308"/>
      <c r="M67" s="316"/>
      <c r="N67" s="254">
        <f t="shared" si="7"/>
        <v>0</v>
      </c>
      <c r="O67" s="255"/>
    </row>
    <row r="68" spans="1:15" s="68" customFormat="1" x14ac:dyDescent="0.3">
      <c r="A68" s="256"/>
      <c r="B68" s="253">
        <f t="shared" si="6"/>
        <v>56</v>
      </c>
      <c r="C68" s="303"/>
      <c r="D68" s="304"/>
      <c r="E68" s="304"/>
      <c r="F68" s="304"/>
      <c r="G68" s="304"/>
      <c r="H68" s="305"/>
      <c r="I68" s="306"/>
      <c r="J68" s="307"/>
      <c r="K68" s="308"/>
      <c r="L68" s="308"/>
      <c r="M68" s="316"/>
      <c r="N68" s="254">
        <f t="shared" si="7"/>
        <v>0</v>
      </c>
      <c r="O68" s="255"/>
    </row>
    <row r="69" spans="1:15" s="68" customFormat="1" x14ac:dyDescent="0.3">
      <c r="A69" s="256"/>
      <c r="B69" s="253">
        <f t="shared" si="6"/>
        <v>57</v>
      </c>
      <c r="C69" s="303"/>
      <c r="D69" s="304"/>
      <c r="E69" s="304"/>
      <c r="F69" s="304"/>
      <c r="G69" s="304"/>
      <c r="H69" s="305"/>
      <c r="I69" s="306"/>
      <c r="J69" s="307"/>
      <c r="K69" s="308"/>
      <c r="L69" s="308"/>
      <c r="M69" s="316"/>
      <c r="N69" s="254">
        <f t="shared" si="7"/>
        <v>0</v>
      </c>
      <c r="O69" s="255"/>
    </row>
    <row r="70" spans="1:15" s="68" customFormat="1" x14ac:dyDescent="0.3">
      <c r="A70" s="256"/>
      <c r="B70" s="253">
        <f t="shared" si="2"/>
        <v>58</v>
      </c>
      <c r="C70" s="303"/>
      <c r="D70" s="304"/>
      <c r="E70" s="304"/>
      <c r="F70" s="304"/>
      <c r="G70" s="304"/>
      <c r="H70" s="305"/>
      <c r="I70" s="306"/>
      <c r="J70" s="307"/>
      <c r="K70" s="308"/>
      <c r="L70" s="308"/>
      <c r="M70" s="316"/>
      <c r="N70" s="254">
        <f t="shared" si="3"/>
        <v>0</v>
      </c>
      <c r="O70" s="255"/>
    </row>
    <row r="71" spans="1:15" s="68" customFormat="1" x14ac:dyDescent="0.3">
      <c r="A71" s="256"/>
      <c r="B71" s="253">
        <f t="shared" si="2"/>
        <v>59</v>
      </c>
      <c r="C71" s="303"/>
      <c r="D71" s="304"/>
      <c r="E71" s="304"/>
      <c r="F71" s="304"/>
      <c r="G71" s="304"/>
      <c r="H71" s="305"/>
      <c r="I71" s="306"/>
      <c r="J71" s="307"/>
      <c r="K71" s="308"/>
      <c r="L71" s="308"/>
      <c r="M71" s="316"/>
      <c r="N71" s="254">
        <f t="shared" si="3"/>
        <v>0</v>
      </c>
      <c r="O71" s="255"/>
    </row>
    <row r="72" spans="1:15" s="68" customFormat="1" x14ac:dyDescent="0.3">
      <c r="A72" s="256"/>
      <c r="B72" s="253">
        <f t="shared" si="2"/>
        <v>60</v>
      </c>
      <c r="C72" s="303"/>
      <c r="D72" s="304"/>
      <c r="E72" s="304"/>
      <c r="F72" s="304"/>
      <c r="G72" s="304"/>
      <c r="H72" s="305"/>
      <c r="I72" s="306"/>
      <c r="J72" s="307"/>
      <c r="K72" s="308"/>
      <c r="L72" s="308"/>
      <c r="M72" s="316"/>
      <c r="N72" s="254">
        <f t="shared" si="3"/>
        <v>0</v>
      </c>
      <c r="O72" s="255"/>
    </row>
    <row r="73" spans="1:15" s="68" customFormat="1" x14ac:dyDescent="0.3">
      <c r="A73" s="256"/>
      <c r="B73" s="253">
        <f t="shared" si="2"/>
        <v>61</v>
      </c>
      <c r="C73" s="303"/>
      <c r="D73" s="304"/>
      <c r="E73" s="304"/>
      <c r="F73" s="304"/>
      <c r="G73" s="304"/>
      <c r="H73" s="305"/>
      <c r="I73" s="306"/>
      <c r="J73" s="307"/>
      <c r="K73" s="308"/>
      <c r="L73" s="308"/>
      <c r="M73" s="316"/>
      <c r="N73" s="254">
        <f t="shared" si="3"/>
        <v>0</v>
      </c>
      <c r="O73" s="255"/>
    </row>
    <row r="74" spans="1:15" s="68" customFormat="1" x14ac:dyDescent="0.3">
      <c r="A74" s="256"/>
      <c r="B74" s="253">
        <f t="shared" si="2"/>
        <v>62</v>
      </c>
      <c r="C74" s="303"/>
      <c r="D74" s="304"/>
      <c r="E74" s="304"/>
      <c r="F74" s="304"/>
      <c r="G74" s="304"/>
      <c r="H74" s="305"/>
      <c r="I74" s="306"/>
      <c r="J74" s="307"/>
      <c r="K74" s="308"/>
      <c r="L74" s="308"/>
      <c r="M74" s="316"/>
      <c r="N74" s="254">
        <f t="shared" si="3"/>
        <v>0</v>
      </c>
      <c r="O74" s="255"/>
    </row>
    <row r="75" spans="1:15" s="68" customFormat="1" x14ac:dyDescent="0.3">
      <c r="A75" s="256"/>
      <c r="B75" s="253">
        <f t="shared" si="2"/>
        <v>63</v>
      </c>
      <c r="C75" s="303"/>
      <c r="D75" s="304"/>
      <c r="E75" s="304"/>
      <c r="F75" s="304"/>
      <c r="G75" s="304"/>
      <c r="H75" s="305"/>
      <c r="I75" s="306"/>
      <c r="J75" s="307"/>
      <c r="K75" s="308"/>
      <c r="L75" s="308"/>
      <c r="M75" s="316"/>
      <c r="N75" s="254">
        <f t="shared" si="3"/>
        <v>0</v>
      </c>
      <c r="O75" s="255"/>
    </row>
    <row r="76" spans="1:15" s="68" customFormat="1" x14ac:dyDescent="0.3">
      <c r="A76" s="256"/>
      <c r="B76" s="253">
        <f t="shared" si="2"/>
        <v>64</v>
      </c>
      <c r="C76" s="303"/>
      <c r="D76" s="304"/>
      <c r="E76" s="304"/>
      <c r="F76" s="304"/>
      <c r="G76" s="304"/>
      <c r="H76" s="305"/>
      <c r="I76" s="306"/>
      <c r="J76" s="307"/>
      <c r="K76" s="308"/>
      <c r="L76" s="308"/>
      <c r="M76" s="316"/>
      <c r="N76" s="254">
        <f t="shared" si="3"/>
        <v>0</v>
      </c>
      <c r="O76" s="255"/>
    </row>
    <row r="77" spans="1:15" s="68" customFormat="1" x14ac:dyDescent="0.3">
      <c r="A77" s="256"/>
      <c r="B77" s="253">
        <f t="shared" si="2"/>
        <v>65</v>
      </c>
      <c r="C77" s="303"/>
      <c r="D77" s="304"/>
      <c r="E77" s="304"/>
      <c r="F77" s="304"/>
      <c r="G77" s="304"/>
      <c r="H77" s="305"/>
      <c r="I77" s="306"/>
      <c r="J77" s="307"/>
      <c r="K77" s="308"/>
      <c r="L77" s="308"/>
      <c r="M77" s="316"/>
      <c r="N77" s="254">
        <f t="shared" si="3"/>
        <v>0</v>
      </c>
      <c r="O77" s="255"/>
    </row>
    <row r="78" spans="1:15" s="68" customFormat="1" x14ac:dyDescent="0.3">
      <c r="A78" s="256"/>
      <c r="B78" s="253">
        <f t="shared" si="2"/>
        <v>66</v>
      </c>
      <c r="C78" s="303"/>
      <c r="D78" s="304"/>
      <c r="E78" s="304"/>
      <c r="F78" s="304"/>
      <c r="G78" s="304"/>
      <c r="H78" s="305"/>
      <c r="I78" s="306"/>
      <c r="J78" s="307"/>
      <c r="K78" s="308"/>
      <c r="L78" s="308"/>
      <c r="M78" s="316"/>
      <c r="N78" s="254">
        <f t="shared" si="3"/>
        <v>0</v>
      </c>
      <c r="O78" s="255"/>
    </row>
    <row r="79" spans="1:15" s="68" customFormat="1" x14ac:dyDescent="0.3">
      <c r="A79" s="256"/>
      <c r="B79" s="253">
        <f t="shared" si="2"/>
        <v>67</v>
      </c>
      <c r="C79" s="303"/>
      <c r="D79" s="304"/>
      <c r="E79" s="304"/>
      <c r="F79" s="304"/>
      <c r="G79" s="304"/>
      <c r="H79" s="305"/>
      <c r="I79" s="306"/>
      <c r="J79" s="307"/>
      <c r="K79" s="308"/>
      <c r="L79" s="308"/>
      <c r="M79" s="316"/>
      <c r="N79" s="254">
        <f t="shared" si="3"/>
        <v>0</v>
      </c>
      <c r="O79" s="255"/>
    </row>
    <row r="80" spans="1:15" s="68" customFormat="1" x14ac:dyDescent="0.3">
      <c r="A80" s="256"/>
      <c r="B80" s="253">
        <f t="shared" si="2"/>
        <v>68</v>
      </c>
      <c r="C80" s="303"/>
      <c r="D80" s="304"/>
      <c r="E80" s="304"/>
      <c r="F80" s="304"/>
      <c r="G80" s="304"/>
      <c r="H80" s="305"/>
      <c r="I80" s="306"/>
      <c r="J80" s="307"/>
      <c r="K80" s="308"/>
      <c r="L80" s="308"/>
      <c r="M80" s="316"/>
      <c r="N80" s="254">
        <f t="shared" si="3"/>
        <v>0</v>
      </c>
      <c r="O80" s="255"/>
    </row>
    <row r="81" spans="1:15" s="68" customFormat="1" x14ac:dyDescent="0.3">
      <c r="A81" s="256"/>
      <c r="B81" s="253">
        <f t="shared" si="2"/>
        <v>69</v>
      </c>
      <c r="C81" s="303"/>
      <c r="D81" s="304"/>
      <c r="E81" s="304"/>
      <c r="F81" s="304"/>
      <c r="G81" s="304"/>
      <c r="H81" s="305"/>
      <c r="I81" s="306"/>
      <c r="J81" s="307"/>
      <c r="K81" s="308"/>
      <c r="L81" s="308"/>
      <c r="M81" s="316"/>
      <c r="N81" s="254">
        <f t="shared" si="3"/>
        <v>0</v>
      </c>
      <c r="O81" s="255"/>
    </row>
    <row r="82" spans="1:15" s="68" customFormat="1" x14ac:dyDescent="0.3">
      <c r="A82" s="256"/>
      <c r="B82" s="253">
        <f t="shared" si="2"/>
        <v>70</v>
      </c>
      <c r="C82" s="303"/>
      <c r="D82" s="304"/>
      <c r="E82" s="304"/>
      <c r="F82" s="304"/>
      <c r="G82" s="304"/>
      <c r="H82" s="305"/>
      <c r="I82" s="306"/>
      <c r="J82" s="307"/>
      <c r="K82" s="308"/>
      <c r="L82" s="308"/>
      <c r="M82" s="316"/>
      <c r="N82" s="254">
        <f t="shared" si="3"/>
        <v>0</v>
      </c>
      <c r="O82" s="255"/>
    </row>
    <row r="83" spans="1:15" s="68" customFormat="1" x14ac:dyDescent="0.3">
      <c r="A83" s="256"/>
      <c r="B83" s="253">
        <f t="shared" si="2"/>
        <v>71</v>
      </c>
      <c r="C83" s="303"/>
      <c r="D83" s="304"/>
      <c r="E83" s="304"/>
      <c r="F83" s="304"/>
      <c r="G83" s="304"/>
      <c r="H83" s="305"/>
      <c r="I83" s="306"/>
      <c r="J83" s="307"/>
      <c r="K83" s="308"/>
      <c r="L83" s="308"/>
      <c r="M83" s="316"/>
      <c r="N83" s="254">
        <f t="shared" si="3"/>
        <v>0</v>
      </c>
      <c r="O83" s="255"/>
    </row>
    <row r="84" spans="1:15" s="68" customFormat="1" x14ac:dyDescent="0.3">
      <c r="A84" s="256"/>
      <c r="B84" s="253">
        <f t="shared" si="2"/>
        <v>72</v>
      </c>
      <c r="C84" s="303"/>
      <c r="D84" s="304"/>
      <c r="E84" s="304"/>
      <c r="F84" s="304"/>
      <c r="G84" s="304"/>
      <c r="H84" s="305"/>
      <c r="I84" s="306"/>
      <c r="J84" s="307"/>
      <c r="K84" s="308"/>
      <c r="L84" s="308"/>
      <c r="M84" s="316"/>
      <c r="N84" s="254">
        <f t="shared" si="3"/>
        <v>0</v>
      </c>
      <c r="O84" s="255"/>
    </row>
    <row r="85" spans="1:15" s="68" customFormat="1" x14ac:dyDescent="0.3">
      <c r="A85" s="256"/>
      <c r="B85" s="253">
        <f t="shared" si="2"/>
        <v>73</v>
      </c>
      <c r="C85" s="303"/>
      <c r="D85" s="304"/>
      <c r="E85" s="304"/>
      <c r="F85" s="304"/>
      <c r="G85" s="304"/>
      <c r="H85" s="305"/>
      <c r="I85" s="306"/>
      <c r="J85" s="307"/>
      <c r="K85" s="308"/>
      <c r="L85" s="308"/>
      <c r="M85" s="316"/>
      <c r="N85" s="254">
        <f t="shared" si="3"/>
        <v>0</v>
      </c>
      <c r="O85" s="255"/>
    </row>
    <row r="86" spans="1:15" s="68" customFormat="1" x14ac:dyDescent="0.3">
      <c r="A86" s="256"/>
      <c r="B86" s="253">
        <f t="shared" si="2"/>
        <v>74</v>
      </c>
      <c r="C86" s="303"/>
      <c r="D86" s="304"/>
      <c r="E86" s="304"/>
      <c r="F86" s="304"/>
      <c r="G86" s="304"/>
      <c r="H86" s="305"/>
      <c r="I86" s="306"/>
      <c r="J86" s="307"/>
      <c r="K86" s="308"/>
      <c r="L86" s="308"/>
      <c r="M86" s="316"/>
      <c r="N86" s="254">
        <f t="shared" si="3"/>
        <v>0</v>
      </c>
      <c r="O86" s="255"/>
    </row>
    <row r="87" spans="1:15" s="68" customFormat="1" x14ac:dyDescent="0.3">
      <c r="A87" s="256"/>
      <c r="B87" s="253">
        <f t="shared" si="2"/>
        <v>75</v>
      </c>
      <c r="C87" s="303"/>
      <c r="D87" s="304"/>
      <c r="E87" s="304"/>
      <c r="F87" s="304"/>
      <c r="G87" s="304"/>
      <c r="H87" s="305"/>
      <c r="I87" s="306"/>
      <c r="J87" s="307"/>
      <c r="K87" s="308"/>
      <c r="L87" s="308"/>
      <c r="M87" s="316"/>
      <c r="N87" s="254">
        <f t="shared" si="3"/>
        <v>0</v>
      </c>
      <c r="O87" s="255"/>
    </row>
    <row r="88" spans="1:15" s="68" customFormat="1" x14ac:dyDescent="0.3">
      <c r="A88" s="256"/>
      <c r="B88" s="253">
        <f t="shared" si="2"/>
        <v>76</v>
      </c>
      <c r="C88" s="303"/>
      <c r="D88" s="304"/>
      <c r="E88" s="304"/>
      <c r="F88" s="304"/>
      <c r="G88" s="304"/>
      <c r="H88" s="305"/>
      <c r="I88" s="306"/>
      <c r="J88" s="307"/>
      <c r="K88" s="308"/>
      <c r="L88" s="308"/>
      <c r="M88" s="316"/>
      <c r="N88" s="254">
        <f t="shared" si="3"/>
        <v>0</v>
      </c>
      <c r="O88" s="255"/>
    </row>
    <row r="89" spans="1:15" s="68" customFormat="1" x14ac:dyDescent="0.3">
      <c r="A89" s="256"/>
      <c r="B89" s="253">
        <f t="shared" si="2"/>
        <v>77</v>
      </c>
      <c r="C89" s="303"/>
      <c r="D89" s="304"/>
      <c r="E89" s="304"/>
      <c r="F89" s="304"/>
      <c r="G89" s="304"/>
      <c r="H89" s="305"/>
      <c r="I89" s="306"/>
      <c r="J89" s="307"/>
      <c r="K89" s="308"/>
      <c r="L89" s="308"/>
      <c r="M89" s="316"/>
      <c r="N89" s="254">
        <f t="shared" si="3"/>
        <v>0</v>
      </c>
      <c r="O89" s="255"/>
    </row>
    <row r="90" spans="1:15" s="68" customFormat="1" x14ac:dyDescent="0.3">
      <c r="A90" s="256"/>
      <c r="B90" s="253">
        <f t="shared" si="2"/>
        <v>78</v>
      </c>
      <c r="C90" s="303"/>
      <c r="D90" s="304"/>
      <c r="E90" s="304"/>
      <c r="F90" s="304"/>
      <c r="G90" s="304"/>
      <c r="H90" s="305"/>
      <c r="I90" s="306"/>
      <c r="J90" s="307"/>
      <c r="K90" s="308"/>
      <c r="L90" s="308"/>
      <c r="M90" s="316"/>
      <c r="N90" s="254">
        <f t="shared" si="3"/>
        <v>0</v>
      </c>
      <c r="O90" s="255"/>
    </row>
    <row r="91" spans="1:15" s="68" customFormat="1" x14ac:dyDescent="0.3">
      <c r="A91" s="256"/>
      <c r="B91" s="253">
        <f t="shared" si="2"/>
        <v>79</v>
      </c>
      <c r="C91" s="303"/>
      <c r="D91" s="304"/>
      <c r="E91" s="304"/>
      <c r="F91" s="304"/>
      <c r="G91" s="304"/>
      <c r="H91" s="305"/>
      <c r="I91" s="306"/>
      <c r="J91" s="307"/>
      <c r="K91" s="308"/>
      <c r="L91" s="308"/>
      <c r="M91" s="316"/>
      <c r="N91" s="254">
        <f t="shared" si="3"/>
        <v>0</v>
      </c>
      <c r="O91" s="255"/>
    </row>
    <row r="92" spans="1:15" s="68" customFormat="1" x14ac:dyDescent="0.3">
      <c r="A92" s="256"/>
      <c r="B92" s="253">
        <f t="shared" si="2"/>
        <v>80</v>
      </c>
      <c r="C92" s="303"/>
      <c r="D92" s="304"/>
      <c r="E92" s="304"/>
      <c r="F92" s="304"/>
      <c r="G92" s="304"/>
      <c r="H92" s="305"/>
      <c r="I92" s="306"/>
      <c r="J92" s="307"/>
      <c r="K92" s="308"/>
      <c r="L92" s="308"/>
      <c r="M92" s="316"/>
      <c r="N92" s="254">
        <f t="shared" si="3"/>
        <v>0</v>
      </c>
      <c r="O92" s="255"/>
    </row>
    <row r="93" spans="1:15" s="68" customFormat="1" x14ac:dyDescent="0.3">
      <c r="A93" s="256"/>
      <c r="B93" s="253">
        <f t="shared" si="2"/>
        <v>81</v>
      </c>
      <c r="C93" s="303"/>
      <c r="D93" s="304"/>
      <c r="E93" s="304"/>
      <c r="F93" s="304"/>
      <c r="G93" s="304"/>
      <c r="H93" s="305"/>
      <c r="I93" s="306"/>
      <c r="J93" s="307"/>
      <c r="K93" s="308"/>
      <c r="L93" s="308"/>
      <c r="M93" s="316"/>
      <c r="N93" s="254">
        <f t="shared" si="3"/>
        <v>0</v>
      </c>
      <c r="O93" s="255"/>
    </row>
    <row r="94" spans="1:15" s="68" customFormat="1" x14ac:dyDescent="0.3">
      <c r="A94" s="256"/>
      <c r="B94" s="253">
        <f t="shared" si="2"/>
        <v>82</v>
      </c>
      <c r="C94" s="303"/>
      <c r="D94" s="304"/>
      <c r="E94" s="304"/>
      <c r="F94" s="304"/>
      <c r="G94" s="304"/>
      <c r="H94" s="305"/>
      <c r="I94" s="306"/>
      <c r="J94" s="307"/>
      <c r="K94" s="308"/>
      <c r="L94" s="308"/>
      <c r="M94" s="316"/>
      <c r="N94" s="254">
        <f t="shared" si="3"/>
        <v>0</v>
      </c>
      <c r="O94" s="255"/>
    </row>
    <row r="95" spans="1:15" s="68" customFormat="1" x14ac:dyDescent="0.3">
      <c r="A95" s="256"/>
      <c r="B95" s="253">
        <f t="shared" si="2"/>
        <v>83</v>
      </c>
      <c r="C95" s="303"/>
      <c r="D95" s="304"/>
      <c r="E95" s="304"/>
      <c r="F95" s="304"/>
      <c r="G95" s="304"/>
      <c r="H95" s="305"/>
      <c r="I95" s="306"/>
      <c r="J95" s="307"/>
      <c r="K95" s="308"/>
      <c r="L95" s="308"/>
      <c r="M95" s="316"/>
      <c r="N95" s="254">
        <f t="shared" si="3"/>
        <v>0</v>
      </c>
      <c r="O95" s="255"/>
    </row>
    <row r="96" spans="1:15" s="68" customFormat="1" x14ac:dyDescent="0.3">
      <c r="A96" s="256"/>
      <c r="B96" s="253">
        <f t="shared" si="2"/>
        <v>84</v>
      </c>
      <c r="C96" s="303"/>
      <c r="D96" s="304"/>
      <c r="E96" s="304"/>
      <c r="F96" s="304"/>
      <c r="G96" s="304"/>
      <c r="H96" s="305"/>
      <c r="I96" s="306"/>
      <c r="J96" s="307"/>
      <c r="K96" s="308"/>
      <c r="L96" s="308"/>
      <c r="M96" s="316"/>
      <c r="N96" s="254">
        <f t="shared" si="3"/>
        <v>0</v>
      </c>
      <c r="O96" s="255"/>
    </row>
    <row r="97" spans="1:15" s="68" customFormat="1" x14ac:dyDescent="0.3">
      <c r="A97" s="256"/>
      <c r="B97" s="253">
        <f t="shared" si="2"/>
        <v>85</v>
      </c>
      <c r="C97" s="303"/>
      <c r="D97" s="304"/>
      <c r="E97" s="304"/>
      <c r="F97" s="304"/>
      <c r="G97" s="304"/>
      <c r="H97" s="305"/>
      <c r="I97" s="306"/>
      <c r="J97" s="307"/>
      <c r="K97" s="308"/>
      <c r="L97" s="308"/>
      <c r="M97" s="316"/>
      <c r="N97" s="254">
        <f t="shared" si="3"/>
        <v>0</v>
      </c>
      <c r="O97" s="255"/>
    </row>
    <row r="98" spans="1:15" s="68" customFormat="1" x14ac:dyDescent="0.3">
      <c r="A98" s="256"/>
      <c r="B98" s="253">
        <f t="shared" si="2"/>
        <v>86</v>
      </c>
      <c r="C98" s="303"/>
      <c r="D98" s="304"/>
      <c r="E98" s="304"/>
      <c r="F98" s="304"/>
      <c r="G98" s="304"/>
      <c r="H98" s="305"/>
      <c r="I98" s="306"/>
      <c r="J98" s="307"/>
      <c r="K98" s="308"/>
      <c r="L98" s="308"/>
      <c r="M98" s="316"/>
      <c r="N98" s="254">
        <f t="shared" si="3"/>
        <v>0</v>
      </c>
      <c r="O98" s="255"/>
    </row>
    <row r="99" spans="1:15" s="68" customFormat="1" x14ac:dyDescent="0.3">
      <c r="A99" s="256"/>
      <c r="B99" s="253">
        <f t="shared" si="2"/>
        <v>87</v>
      </c>
      <c r="C99" s="303"/>
      <c r="D99" s="304"/>
      <c r="E99" s="304"/>
      <c r="F99" s="304"/>
      <c r="G99" s="304"/>
      <c r="H99" s="305"/>
      <c r="I99" s="306"/>
      <c r="J99" s="307"/>
      <c r="K99" s="308"/>
      <c r="L99" s="308"/>
      <c r="M99" s="316"/>
      <c r="N99" s="254">
        <f t="shared" si="3"/>
        <v>0</v>
      </c>
      <c r="O99" s="255"/>
    </row>
    <row r="100" spans="1:15" s="68" customFormat="1" x14ac:dyDescent="0.3">
      <c r="A100" s="256"/>
      <c r="B100" s="253">
        <f t="shared" si="2"/>
        <v>88</v>
      </c>
      <c r="C100" s="303"/>
      <c r="D100" s="304"/>
      <c r="E100" s="304"/>
      <c r="F100" s="304"/>
      <c r="G100" s="304"/>
      <c r="H100" s="305"/>
      <c r="I100" s="306"/>
      <c r="J100" s="307"/>
      <c r="K100" s="308"/>
      <c r="L100" s="308"/>
      <c r="M100" s="316"/>
      <c r="N100" s="254">
        <f t="shared" si="3"/>
        <v>0</v>
      </c>
      <c r="O100" s="255"/>
    </row>
    <row r="101" spans="1:15" s="68" customFormat="1" x14ac:dyDescent="0.3">
      <c r="A101" s="256"/>
      <c r="B101" s="253">
        <f t="shared" ref="B101:B289" si="8">ROW()-12</f>
        <v>89</v>
      </c>
      <c r="C101" s="303"/>
      <c r="D101" s="304"/>
      <c r="E101" s="304"/>
      <c r="F101" s="304"/>
      <c r="G101" s="304"/>
      <c r="H101" s="305"/>
      <c r="I101" s="306"/>
      <c r="J101" s="307"/>
      <c r="K101" s="308"/>
      <c r="L101" s="308"/>
      <c r="M101" s="316"/>
      <c r="N101" s="254">
        <f t="shared" ref="N101:N289" si="9">($J101-($J101*$L101))+(($J101-($J101*$L101))*$K101)</f>
        <v>0</v>
      </c>
      <c r="O101" s="255"/>
    </row>
    <row r="102" spans="1:15" s="68" customFormat="1" x14ac:dyDescent="0.3">
      <c r="A102" s="256"/>
      <c r="B102" s="253">
        <f t="shared" si="8"/>
        <v>90</v>
      </c>
      <c r="C102" s="303"/>
      <c r="D102" s="304"/>
      <c r="E102" s="304"/>
      <c r="F102" s="304"/>
      <c r="G102" s="304"/>
      <c r="H102" s="305"/>
      <c r="I102" s="306"/>
      <c r="J102" s="307"/>
      <c r="K102" s="308"/>
      <c r="L102" s="308"/>
      <c r="M102" s="316"/>
      <c r="N102" s="254">
        <f t="shared" si="9"/>
        <v>0</v>
      </c>
      <c r="O102" s="255"/>
    </row>
    <row r="103" spans="1:15" s="68" customFormat="1" x14ac:dyDescent="0.3">
      <c r="A103" s="256"/>
      <c r="B103" s="253">
        <f t="shared" si="8"/>
        <v>91</v>
      </c>
      <c r="C103" s="303"/>
      <c r="D103" s="304"/>
      <c r="E103" s="304"/>
      <c r="F103" s="304"/>
      <c r="G103" s="304"/>
      <c r="H103" s="305"/>
      <c r="I103" s="306"/>
      <c r="J103" s="307"/>
      <c r="K103" s="308"/>
      <c r="L103" s="308"/>
      <c r="M103" s="316"/>
      <c r="N103" s="254">
        <f t="shared" si="9"/>
        <v>0</v>
      </c>
      <c r="O103" s="255"/>
    </row>
    <row r="104" spans="1:15" s="68" customFormat="1" x14ac:dyDescent="0.3">
      <c r="A104" s="256"/>
      <c r="B104" s="253">
        <f t="shared" si="8"/>
        <v>92</v>
      </c>
      <c r="C104" s="303"/>
      <c r="D104" s="304"/>
      <c r="E104" s="304"/>
      <c r="F104" s="304"/>
      <c r="G104" s="304"/>
      <c r="H104" s="305"/>
      <c r="I104" s="306"/>
      <c r="J104" s="307"/>
      <c r="K104" s="308"/>
      <c r="L104" s="308"/>
      <c r="M104" s="316"/>
      <c r="N104" s="254">
        <f t="shared" si="9"/>
        <v>0</v>
      </c>
      <c r="O104" s="255"/>
    </row>
    <row r="105" spans="1:15" s="68" customFormat="1" x14ac:dyDescent="0.3">
      <c r="A105" s="256"/>
      <c r="B105" s="253">
        <f t="shared" si="8"/>
        <v>93</v>
      </c>
      <c r="C105" s="303"/>
      <c r="D105" s="304"/>
      <c r="E105" s="304"/>
      <c r="F105" s="304"/>
      <c r="G105" s="304"/>
      <c r="H105" s="305"/>
      <c r="I105" s="306"/>
      <c r="J105" s="307"/>
      <c r="K105" s="308"/>
      <c r="L105" s="308"/>
      <c r="M105" s="316"/>
      <c r="N105" s="254">
        <f t="shared" si="9"/>
        <v>0</v>
      </c>
      <c r="O105" s="255"/>
    </row>
    <row r="106" spans="1:15" s="68" customFormat="1" x14ac:dyDescent="0.3">
      <c r="A106" s="256"/>
      <c r="B106" s="253">
        <f t="shared" si="8"/>
        <v>94</v>
      </c>
      <c r="C106" s="303"/>
      <c r="D106" s="304"/>
      <c r="E106" s="304"/>
      <c r="F106" s="304"/>
      <c r="G106" s="304"/>
      <c r="H106" s="305"/>
      <c r="I106" s="306"/>
      <c r="J106" s="307"/>
      <c r="K106" s="308"/>
      <c r="L106" s="308"/>
      <c r="M106" s="316"/>
      <c r="N106" s="254">
        <f t="shared" si="9"/>
        <v>0</v>
      </c>
      <c r="O106" s="255"/>
    </row>
    <row r="107" spans="1:15" s="68" customFormat="1" x14ac:dyDescent="0.3">
      <c r="A107" s="256"/>
      <c r="B107" s="253">
        <f t="shared" si="8"/>
        <v>95</v>
      </c>
      <c r="C107" s="303"/>
      <c r="D107" s="304"/>
      <c r="E107" s="304"/>
      <c r="F107" s="304"/>
      <c r="G107" s="304"/>
      <c r="H107" s="305"/>
      <c r="I107" s="306"/>
      <c r="J107" s="307"/>
      <c r="K107" s="308"/>
      <c r="L107" s="308"/>
      <c r="M107" s="316"/>
      <c r="N107" s="254">
        <f t="shared" si="9"/>
        <v>0</v>
      </c>
      <c r="O107" s="255"/>
    </row>
    <row r="108" spans="1:15" s="68" customFormat="1" x14ac:dyDescent="0.3">
      <c r="A108" s="256"/>
      <c r="B108" s="253">
        <f t="shared" si="8"/>
        <v>96</v>
      </c>
      <c r="C108" s="303"/>
      <c r="D108" s="304"/>
      <c r="E108" s="304"/>
      <c r="F108" s="304"/>
      <c r="G108" s="304"/>
      <c r="H108" s="305"/>
      <c r="I108" s="306"/>
      <c r="J108" s="307"/>
      <c r="K108" s="308"/>
      <c r="L108" s="308"/>
      <c r="M108" s="316"/>
      <c r="N108" s="254">
        <f t="shared" si="9"/>
        <v>0</v>
      </c>
      <c r="O108" s="255"/>
    </row>
    <row r="109" spans="1:15" s="68" customFormat="1" x14ac:dyDescent="0.3">
      <c r="A109" s="256"/>
      <c r="B109" s="253">
        <f t="shared" si="8"/>
        <v>97</v>
      </c>
      <c r="C109" s="303"/>
      <c r="D109" s="304"/>
      <c r="E109" s="304"/>
      <c r="F109" s="304"/>
      <c r="G109" s="304"/>
      <c r="H109" s="305"/>
      <c r="I109" s="306"/>
      <c r="J109" s="307"/>
      <c r="K109" s="308"/>
      <c r="L109" s="308"/>
      <c r="M109" s="316"/>
      <c r="N109" s="254">
        <f t="shared" si="9"/>
        <v>0</v>
      </c>
      <c r="O109" s="255"/>
    </row>
    <row r="110" spans="1:15" s="68" customFormat="1" x14ac:dyDescent="0.3">
      <c r="A110" s="256"/>
      <c r="B110" s="253">
        <f t="shared" si="8"/>
        <v>98</v>
      </c>
      <c r="C110" s="303"/>
      <c r="D110" s="304"/>
      <c r="E110" s="304"/>
      <c r="F110" s="304"/>
      <c r="G110" s="304"/>
      <c r="H110" s="305"/>
      <c r="I110" s="306"/>
      <c r="J110" s="307"/>
      <c r="K110" s="308"/>
      <c r="L110" s="308"/>
      <c r="M110" s="316"/>
      <c r="N110" s="254">
        <f t="shared" si="9"/>
        <v>0</v>
      </c>
      <c r="O110" s="255"/>
    </row>
    <row r="111" spans="1:15" s="68" customFormat="1" x14ac:dyDescent="0.3">
      <c r="A111" s="256"/>
      <c r="B111" s="253">
        <f t="shared" si="8"/>
        <v>99</v>
      </c>
      <c r="C111" s="303"/>
      <c r="D111" s="304"/>
      <c r="E111" s="304"/>
      <c r="F111" s="304"/>
      <c r="G111" s="304"/>
      <c r="H111" s="305"/>
      <c r="I111" s="306"/>
      <c r="J111" s="307"/>
      <c r="K111" s="308"/>
      <c r="L111" s="308"/>
      <c r="M111" s="316"/>
      <c r="N111" s="254">
        <f t="shared" si="9"/>
        <v>0</v>
      </c>
      <c r="O111" s="255"/>
    </row>
    <row r="112" spans="1:15" s="68" customFormat="1" x14ac:dyDescent="0.3">
      <c r="A112" s="256"/>
      <c r="B112" s="253">
        <f t="shared" si="8"/>
        <v>100</v>
      </c>
      <c r="C112" s="303"/>
      <c r="D112" s="304"/>
      <c r="E112" s="304"/>
      <c r="F112" s="304"/>
      <c r="G112" s="304"/>
      <c r="H112" s="305"/>
      <c r="I112" s="306"/>
      <c r="J112" s="307"/>
      <c r="K112" s="308"/>
      <c r="L112" s="308"/>
      <c r="M112" s="316"/>
      <c r="N112" s="254">
        <f t="shared" si="9"/>
        <v>0</v>
      </c>
      <c r="O112" s="255"/>
    </row>
    <row r="113" spans="1:15" s="68" customFormat="1" x14ac:dyDescent="0.3">
      <c r="A113" s="256"/>
      <c r="B113" s="253">
        <f t="shared" si="8"/>
        <v>101</v>
      </c>
      <c r="C113" s="303"/>
      <c r="D113" s="304"/>
      <c r="E113" s="304"/>
      <c r="F113" s="304"/>
      <c r="G113" s="304"/>
      <c r="H113" s="305"/>
      <c r="I113" s="306"/>
      <c r="J113" s="307"/>
      <c r="K113" s="308"/>
      <c r="L113" s="308"/>
      <c r="M113" s="316"/>
      <c r="N113" s="254">
        <f t="shared" si="9"/>
        <v>0</v>
      </c>
      <c r="O113" s="255"/>
    </row>
    <row r="114" spans="1:15" s="68" customFormat="1" x14ac:dyDescent="0.3">
      <c r="A114" s="256"/>
      <c r="B114" s="253">
        <f t="shared" si="8"/>
        <v>102</v>
      </c>
      <c r="C114" s="303"/>
      <c r="D114" s="304"/>
      <c r="E114" s="304"/>
      <c r="F114" s="304"/>
      <c r="G114" s="304"/>
      <c r="H114" s="305"/>
      <c r="I114" s="306"/>
      <c r="J114" s="307"/>
      <c r="K114" s="308"/>
      <c r="L114" s="308"/>
      <c r="M114" s="316"/>
      <c r="N114" s="254">
        <f t="shared" si="9"/>
        <v>0</v>
      </c>
      <c r="O114" s="255"/>
    </row>
    <row r="115" spans="1:15" s="68" customFormat="1" x14ac:dyDescent="0.3">
      <c r="A115" s="256"/>
      <c r="B115" s="253">
        <f t="shared" si="8"/>
        <v>103</v>
      </c>
      <c r="C115" s="303"/>
      <c r="D115" s="304"/>
      <c r="E115" s="304"/>
      <c r="F115" s="304"/>
      <c r="G115" s="304"/>
      <c r="H115" s="305"/>
      <c r="I115" s="306"/>
      <c r="J115" s="307"/>
      <c r="K115" s="308"/>
      <c r="L115" s="308"/>
      <c r="M115" s="316"/>
      <c r="N115" s="254">
        <f t="shared" si="9"/>
        <v>0</v>
      </c>
      <c r="O115" s="255"/>
    </row>
    <row r="116" spans="1:15" s="68" customFormat="1" x14ac:dyDescent="0.3">
      <c r="A116" s="256"/>
      <c r="B116" s="253">
        <f t="shared" si="8"/>
        <v>104</v>
      </c>
      <c r="C116" s="303"/>
      <c r="D116" s="304"/>
      <c r="E116" s="304"/>
      <c r="F116" s="304"/>
      <c r="G116" s="304"/>
      <c r="H116" s="305"/>
      <c r="I116" s="306"/>
      <c r="J116" s="307"/>
      <c r="K116" s="308"/>
      <c r="L116" s="308"/>
      <c r="M116" s="316"/>
      <c r="N116" s="254">
        <f t="shared" si="9"/>
        <v>0</v>
      </c>
      <c r="O116" s="255"/>
    </row>
    <row r="117" spans="1:15" s="68" customFormat="1" x14ac:dyDescent="0.3">
      <c r="A117" s="256"/>
      <c r="B117" s="253">
        <f t="shared" si="8"/>
        <v>105</v>
      </c>
      <c r="C117" s="303"/>
      <c r="D117" s="304"/>
      <c r="E117" s="304"/>
      <c r="F117" s="304"/>
      <c r="G117" s="304"/>
      <c r="H117" s="305"/>
      <c r="I117" s="306"/>
      <c r="J117" s="307"/>
      <c r="K117" s="308"/>
      <c r="L117" s="308"/>
      <c r="M117" s="316"/>
      <c r="N117" s="254">
        <f t="shared" si="9"/>
        <v>0</v>
      </c>
      <c r="O117" s="255"/>
    </row>
    <row r="118" spans="1:15" s="68" customFormat="1" x14ac:dyDescent="0.3">
      <c r="A118" s="256"/>
      <c r="B118" s="253">
        <f t="shared" si="8"/>
        <v>106</v>
      </c>
      <c r="C118" s="303"/>
      <c r="D118" s="304"/>
      <c r="E118" s="304"/>
      <c r="F118" s="304"/>
      <c r="G118" s="304"/>
      <c r="H118" s="305"/>
      <c r="I118" s="306"/>
      <c r="J118" s="307"/>
      <c r="K118" s="308"/>
      <c r="L118" s="308"/>
      <c r="M118" s="316"/>
      <c r="N118" s="254">
        <f t="shared" si="9"/>
        <v>0</v>
      </c>
      <c r="O118" s="255"/>
    </row>
    <row r="119" spans="1:15" s="68" customFormat="1" x14ac:dyDescent="0.3">
      <c r="A119" s="256"/>
      <c r="B119" s="253">
        <f t="shared" si="8"/>
        <v>107</v>
      </c>
      <c r="C119" s="303"/>
      <c r="D119" s="304"/>
      <c r="E119" s="304"/>
      <c r="F119" s="304"/>
      <c r="G119" s="304"/>
      <c r="H119" s="305"/>
      <c r="I119" s="306"/>
      <c r="J119" s="307"/>
      <c r="K119" s="308"/>
      <c r="L119" s="308"/>
      <c r="M119" s="316"/>
      <c r="N119" s="254">
        <f t="shared" si="9"/>
        <v>0</v>
      </c>
      <c r="O119" s="255"/>
    </row>
    <row r="120" spans="1:15" s="68" customFormat="1" x14ac:dyDescent="0.3">
      <c r="A120" s="256"/>
      <c r="B120" s="253">
        <f t="shared" si="8"/>
        <v>108</v>
      </c>
      <c r="C120" s="303"/>
      <c r="D120" s="304"/>
      <c r="E120" s="304"/>
      <c r="F120" s="304"/>
      <c r="G120" s="304"/>
      <c r="H120" s="305"/>
      <c r="I120" s="306"/>
      <c r="J120" s="307"/>
      <c r="K120" s="308"/>
      <c r="L120" s="308"/>
      <c r="M120" s="316"/>
      <c r="N120" s="254">
        <f t="shared" si="9"/>
        <v>0</v>
      </c>
      <c r="O120" s="255"/>
    </row>
    <row r="121" spans="1:15" s="68" customFormat="1" x14ac:dyDescent="0.3">
      <c r="A121" s="256"/>
      <c r="B121" s="253">
        <f t="shared" si="8"/>
        <v>109</v>
      </c>
      <c r="C121" s="303"/>
      <c r="D121" s="304"/>
      <c r="E121" s="304"/>
      <c r="F121" s="304"/>
      <c r="G121" s="304"/>
      <c r="H121" s="305"/>
      <c r="I121" s="306"/>
      <c r="J121" s="307"/>
      <c r="K121" s="308"/>
      <c r="L121" s="308"/>
      <c r="M121" s="316"/>
      <c r="N121" s="254">
        <f t="shared" si="9"/>
        <v>0</v>
      </c>
      <c r="O121" s="255"/>
    </row>
    <row r="122" spans="1:15" s="68" customFormat="1" x14ac:dyDescent="0.3">
      <c r="A122" s="256"/>
      <c r="B122" s="253">
        <f t="shared" si="8"/>
        <v>110</v>
      </c>
      <c r="C122" s="303"/>
      <c r="D122" s="304"/>
      <c r="E122" s="304"/>
      <c r="F122" s="304"/>
      <c r="G122" s="304"/>
      <c r="H122" s="305"/>
      <c r="I122" s="306"/>
      <c r="J122" s="307"/>
      <c r="K122" s="308"/>
      <c r="L122" s="308"/>
      <c r="M122" s="316"/>
      <c r="N122" s="254">
        <f t="shared" si="9"/>
        <v>0</v>
      </c>
      <c r="O122" s="255"/>
    </row>
    <row r="123" spans="1:15" s="68" customFormat="1" x14ac:dyDescent="0.3">
      <c r="A123" s="256"/>
      <c r="B123" s="253">
        <f t="shared" si="8"/>
        <v>111</v>
      </c>
      <c r="C123" s="303"/>
      <c r="D123" s="304"/>
      <c r="E123" s="304"/>
      <c r="F123" s="304"/>
      <c r="G123" s="304"/>
      <c r="H123" s="305"/>
      <c r="I123" s="306"/>
      <c r="J123" s="307"/>
      <c r="K123" s="308"/>
      <c r="L123" s="308"/>
      <c r="M123" s="316"/>
      <c r="N123" s="254">
        <f t="shared" si="9"/>
        <v>0</v>
      </c>
      <c r="O123" s="255"/>
    </row>
    <row r="124" spans="1:15" s="68" customFormat="1" x14ac:dyDescent="0.3">
      <c r="A124" s="299"/>
      <c r="B124" s="300">
        <f t="shared" ref="B124:B155" si="10">ROW()-12</f>
        <v>112</v>
      </c>
      <c r="C124" s="309"/>
      <c r="D124" s="310"/>
      <c r="E124" s="310"/>
      <c r="F124" s="310"/>
      <c r="G124" s="310"/>
      <c r="H124" s="311"/>
      <c r="I124" s="312"/>
      <c r="J124" s="315"/>
      <c r="K124" s="313"/>
      <c r="L124" s="313"/>
      <c r="M124" s="314"/>
      <c r="N124" s="301">
        <f t="shared" ref="N124:N155" si="11">($J124-($J124*$L124))+(($J124-($J124*$L124))*$K124)</f>
        <v>0</v>
      </c>
      <c r="O124" s="302"/>
    </row>
    <row r="125" spans="1:15" s="68" customFormat="1" x14ac:dyDescent="0.3">
      <c r="A125" s="299"/>
      <c r="B125" s="300">
        <f t="shared" si="10"/>
        <v>113</v>
      </c>
      <c r="C125" s="309"/>
      <c r="D125" s="310"/>
      <c r="E125" s="310"/>
      <c r="F125" s="310"/>
      <c r="G125" s="310"/>
      <c r="H125" s="311"/>
      <c r="I125" s="312"/>
      <c r="J125" s="315"/>
      <c r="K125" s="313"/>
      <c r="L125" s="313"/>
      <c r="M125" s="314"/>
      <c r="N125" s="301">
        <f t="shared" si="11"/>
        <v>0</v>
      </c>
      <c r="O125" s="302"/>
    </row>
    <row r="126" spans="1:15" s="68" customFormat="1" x14ac:dyDescent="0.3">
      <c r="A126" s="299"/>
      <c r="B126" s="300">
        <f t="shared" si="10"/>
        <v>114</v>
      </c>
      <c r="C126" s="309"/>
      <c r="D126" s="310"/>
      <c r="E126" s="310"/>
      <c r="F126" s="310"/>
      <c r="G126" s="310"/>
      <c r="H126" s="311"/>
      <c r="I126" s="312"/>
      <c r="J126" s="315"/>
      <c r="K126" s="313"/>
      <c r="L126" s="313"/>
      <c r="M126" s="314"/>
      <c r="N126" s="301">
        <f t="shared" si="11"/>
        <v>0</v>
      </c>
      <c r="O126" s="302"/>
    </row>
    <row r="127" spans="1:15" s="68" customFormat="1" x14ac:dyDescent="0.3">
      <c r="A127" s="299"/>
      <c r="B127" s="300">
        <f t="shared" si="10"/>
        <v>115</v>
      </c>
      <c r="C127" s="309"/>
      <c r="D127" s="310"/>
      <c r="E127" s="310"/>
      <c r="F127" s="310"/>
      <c r="G127" s="310"/>
      <c r="H127" s="311"/>
      <c r="I127" s="312"/>
      <c r="J127" s="315"/>
      <c r="K127" s="313"/>
      <c r="L127" s="313"/>
      <c r="M127" s="314"/>
      <c r="N127" s="301">
        <f t="shared" si="11"/>
        <v>0</v>
      </c>
      <c r="O127" s="302"/>
    </row>
    <row r="128" spans="1:15" s="68" customFormat="1" x14ac:dyDescent="0.3">
      <c r="A128" s="299"/>
      <c r="B128" s="300">
        <f t="shared" si="10"/>
        <v>116</v>
      </c>
      <c r="C128" s="309"/>
      <c r="D128" s="310"/>
      <c r="E128" s="310"/>
      <c r="F128" s="310"/>
      <c r="G128" s="310"/>
      <c r="H128" s="311"/>
      <c r="I128" s="312"/>
      <c r="J128" s="315"/>
      <c r="K128" s="313"/>
      <c r="L128" s="313"/>
      <c r="M128" s="314"/>
      <c r="N128" s="301">
        <f t="shared" si="11"/>
        <v>0</v>
      </c>
      <c r="O128" s="302"/>
    </row>
    <row r="129" spans="1:15" s="68" customFormat="1" x14ac:dyDescent="0.3">
      <c r="A129" s="299"/>
      <c r="B129" s="300">
        <f t="shared" si="10"/>
        <v>117</v>
      </c>
      <c r="C129" s="309"/>
      <c r="D129" s="310"/>
      <c r="E129" s="310"/>
      <c r="F129" s="310"/>
      <c r="G129" s="310"/>
      <c r="H129" s="311"/>
      <c r="I129" s="312"/>
      <c r="J129" s="315"/>
      <c r="K129" s="313"/>
      <c r="L129" s="313"/>
      <c r="M129" s="314"/>
      <c r="N129" s="301">
        <f t="shared" si="11"/>
        <v>0</v>
      </c>
      <c r="O129" s="302"/>
    </row>
    <row r="130" spans="1:15" s="68" customFormat="1" x14ac:dyDescent="0.3">
      <c r="A130" s="299"/>
      <c r="B130" s="300">
        <f t="shared" si="10"/>
        <v>118</v>
      </c>
      <c r="C130" s="309"/>
      <c r="D130" s="310"/>
      <c r="E130" s="310"/>
      <c r="F130" s="310"/>
      <c r="G130" s="310"/>
      <c r="H130" s="311"/>
      <c r="I130" s="312"/>
      <c r="J130" s="315"/>
      <c r="K130" s="313"/>
      <c r="L130" s="313"/>
      <c r="M130" s="314"/>
      <c r="N130" s="301">
        <f t="shared" si="11"/>
        <v>0</v>
      </c>
      <c r="O130" s="302"/>
    </row>
    <row r="131" spans="1:15" s="68" customFormat="1" x14ac:dyDescent="0.3">
      <c r="A131" s="299"/>
      <c r="B131" s="300">
        <f t="shared" si="10"/>
        <v>119</v>
      </c>
      <c r="C131" s="309"/>
      <c r="D131" s="310"/>
      <c r="E131" s="310"/>
      <c r="F131" s="310"/>
      <c r="G131" s="310"/>
      <c r="H131" s="311"/>
      <c r="I131" s="312"/>
      <c r="J131" s="315"/>
      <c r="K131" s="313"/>
      <c r="L131" s="313"/>
      <c r="M131" s="314"/>
      <c r="N131" s="301">
        <f t="shared" si="11"/>
        <v>0</v>
      </c>
      <c r="O131" s="302"/>
    </row>
    <row r="132" spans="1:15" s="68" customFormat="1" x14ac:dyDescent="0.3">
      <c r="A132" s="299"/>
      <c r="B132" s="300">
        <f t="shared" si="10"/>
        <v>120</v>
      </c>
      <c r="C132" s="309"/>
      <c r="D132" s="310"/>
      <c r="E132" s="310"/>
      <c r="F132" s="310"/>
      <c r="G132" s="310"/>
      <c r="H132" s="311"/>
      <c r="I132" s="312"/>
      <c r="J132" s="315"/>
      <c r="K132" s="313"/>
      <c r="L132" s="313"/>
      <c r="M132" s="314"/>
      <c r="N132" s="301">
        <f t="shared" si="11"/>
        <v>0</v>
      </c>
      <c r="O132" s="302"/>
    </row>
    <row r="133" spans="1:15" s="68" customFormat="1" x14ac:dyDescent="0.3">
      <c r="A133" s="299"/>
      <c r="B133" s="300">
        <f t="shared" si="10"/>
        <v>121</v>
      </c>
      <c r="C133" s="309"/>
      <c r="D133" s="310"/>
      <c r="E133" s="310"/>
      <c r="F133" s="310"/>
      <c r="G133" s="310"/>
      <c r="H133" s="311"/>
      <c r="I133" s="312"/>
      <c r="J133" s="315"/>
      <c r="K133" s="313"/>
      <c r="L133" s="313"/>
      <c r="M133" s="314"/>
      <c r="N133" s="301">
        <f t="shared" si="11"/>
        <v>0</v>
      </c>
      <c r="O133" s="302"/>
    </row>
    <row r="134" spans="1:15" s="68" customFormat="1" x14ac:dyDescent="0.3">
      <c r="A134" s="299"/>
      <c r="B134" s="300">
        <f t="shared" si="10"/>
        <v>122</v>
      </c>
      <c r="C134" s="309"/>
      <c r="D134" s="310"/>
      <c r="E134" s="310"/>
      <c r="F134" s="310"/>
      <c r="G134" s="310"/>
      <c r="H134" s="311"/>
      <c r="I134" s="312"/>
      <c r="J134" s="315"/>
      <c r="K134" s="313"/>
      <c r="L134" s="313"/>
      <c r="M134" s="314"/>
      <c r="N134" s="301">
        <f t="shared" si="11"/>
        <v>0</v>
      </c>
      <c r="O134" s="302"/>
    </row>
    <row r="135" spans="1:15" s="68" customFormat="1" x14ac:dyDescent="0.3">
      <c r="A135" s="299"/>
      <c r="B135" s="300">
        <f t="shared" si="10"/>
        <v>123</v>
      </c>
      <c r="C135" s="309"/>
      <c r="D135" s="310"/>
      <c r="E135" s="310"/>
      <c r="F135" s="310"/>
      <c r="G135" s="310"/>
      <c r="H135" s="311"/>
      <c r="I135" s="312"/>
      <c r="J135" s="315"/>
      <c r="K135" s="313"/>
      <c r="L135" s="313"/>
      <c r="M135" s="314"/>
      <c r="N135" s="301">
        <f t="shared" si="11"/>
        <v>0</v>
      </c>
      <c r="O135" s="302"/>
    </row>
    <row r="136" spans="1:15" s="68" customFormat="1" x14ac:dyDescent="0.3">
      <c r="A136" s="299"/>
      <c r="B136" s="300">
        <f t="shared" si="10"/>
        <v>124</v>
      </c>
      <c r="C136" s="309"/>
      <c r="D136" s="310"/>
      <c r="E136" s="310"/>
      <c r="F136" s="310"/>
      <c r="G136" s="310"/>
      <c r="H136" s="311"/>
      <c r="I136" s="312"/>
      <c r="J136" s="315"/>
      <c r="K136" s="313"/>
      <c r="L136" s="313"/>
      <c r="M136" s="314"/>
      <c r="N136" s="301">
        <f t="shared" si="11"/>
        <v>0</v>
      </c>
      <c r="O136" s="302"/>
    </row>
    <row r="137" spans="1:15" s="68" customFormat="1" x14ac:dyDescent="0.3">
      <c r="A137" s="299"/>
      <c r="B137" s="300">
        <f t="shared" si="10"/>
        <v>125</v>
      </c>
      <c r="C137" s="309"/>
      <c r="D137" s="310"/>
      <c r="E137" s="310"/>
      <c r="F137" s="310"/>
      <c r="G137" s="310"/>
      <c r="H137" s="311"/>
      <c r="I137" s="312"/>
      <c r="J137" s="315"/>
      <c r="K137" s="313"/>
      <c r="L137" s="313"/>
      <c r="M137" s="314"/>
      <c r="N137" s="301">
        <f t="shared" si="11"/>
        <v>0</v>
      </c>
      <c r="O137" s="302"/>
    </row>
    <row r="138" spans="1:15" s="68" customFormat="1" x14ac:dyDescent="0.3">
      <c r="A138" s="299"/>
      <c r="B138" s="300">
        <f t="shared" si="10"/>
        <v>126</v>
      </c>
      <c r="C138" s="309"/>
      <c r="D138" s="310"/>
      <c r="E138" s="310"/>
      <c r="F138" s="310"/>
      <c r="G138" s="310"/>
      <c r="H138" s="311"/>
      <c r="I138" s="312"/>
      <c r="J138" s="315"/>
      <c r="K138" s="313"/>
      <c r="L138" s="313"/>
      <c r="M138" s="314"/>
      <c r="N138" s="301">
        <f t="shared" si="11"/>
        <v>0</v>
      </c>
      <c r="O138" s="302"/>
    </row>
    <row r="139" spans="1:15" s="68" customFormat="1" x14ac:dyDescent="0.3">
      <c r="A139" s="299"/>
      <c r="B139" s="300">
        <f t="shared" si="10"/>
        <v>127</v>
      </c>
      <c r="C139" s="309"/>
      <c r="D139" s="310"/>
      <c r="E139" s="310"/>
      <c r="F139" s="310"/>
      <c r="G139" s="310"/>
      <c r="H139" s="311"/>
      <c r="I139" s="312"/>
      <c r="J139" s="315"/>
      <c r="K139" s="313"/>
      <c r="L139" s="313"/>
      <c r="M139" s="314"/>
      <c r="N139" s="301">
        <f t="shared" si="11"/>
        <v>0</v>
      </c>
      <c r="O139" s="302"/>
    </row>
    <row r="140" spans="1:15" s="68" customFormat="1" x14ac:dyDescent="0.3">
      <c r="A140" s="299"/>
      <c r="B140" s="300">
        <f t="shared" si="10"/>
        <v>128</v>
      </c>
      <c r="C140" s="309"/>
      <c r="D140" s="310"/>
      <c r="E140" s="310"/>
      <c r="F140" s="310"/>
      <c r="G140" s="310"/>
      <c r="H140" s="311"/>
      <c r="I140" s="312"/>
      <c r="J140" s="315"/>
      <c r="K140" s="313"/>
      <c r="L140" s="313"/>
      <c r="M140" s="314"/>
      <c r="N140" s="301">
        <f t="shared" si="11"/>
        <v>0</v>
      </c>
      <c r="O140" s="302"/>
    </row>
    <row r="141" spans="1:15" s="68" customFormat="1" x14ac:dyDescent="0.3">
      <c r="A141" s="299"/>
      <c r="B141" s="300">
        <f t="shared" si="10"/>
        <v>129</v>
      </c>
      <c r="C141" s="309"/>
      <c r="D141" s="310"/>
      <c r="E141" s="310"/>
      <c r="F141" s="310"/>
      <c r="G141" s="310"/>
      <c r="H141" s="311"/>
      <c r="I141" s="312"/>
      <c r="J141" s="315"/>
      <c r="K141" s="313"/>
      <c r="L141" s="313"/>
      <c r="M141" s="314"/>
      <c r="N141" s="301">
        <f t="shared" si="11"/>
        <v>0</v>
      </c>
      <c r="O141" s="302"/>
    </row>
    <row r="142" spans="1:15" s="68" customFormat="1" x14ac:dyDescent="0.3">
      <c r="A142" s="299"/>
      <c r="B142" s="300">
        <f t="shared" si="10"/>
        <v>130</v>
      </c>
      <c r="C142" s="309"/>
      <c r="D142" s="310"/>
      <c r="E142" s="310"/>
      <c r="F142" s="310"/>
      <c r="G142" s="310"/>
      <c r="H142" s="311"/>
      <c r="I142" s="312"/>
      <c r="J142" s="315"/>
      <c r="K142" s="313"/>
      <c r="L142" s="313"/>
      <c r="M142" s="314"/>
      <c r="N142" s="301">
        <f t="shared" si="11"/>
        <v>0</v>
      </c>
      <c r="O142" s="302"/>
    </row>
    <row r="143" spans="1:15" s="68" customFormat="1" x14ac:dyDescent="0.3">
      <c r="A143" s="299"/>
      <c r="B143" s="300">
        <f t="shared" si="10"/>
        <v>131</v>
      </c>
      <c r="C143" s="309"/>
      <c r="D143" s="310"/>
      <c r="E143" s="310"/>
      <c r="F143" s="310"/>
      <c r="G143" s="310"/>
      <c r="H143" s="311"/>
      <c r="I143" s="312"/>
      <c r="J143" s="315"/>
      <c r="K143" s="313"/>
      <c r="L143" s="313"/>
      <c r="M143" s="314"/>
      <c r="N143" s="301">
        <f t="shared" si="11"/>
        <v>0</v>
      </c>
      <c r="O143" s="302"/>
    </row>
    <row r="144" spans="1:15" s="68" customFormat="1" x14ac:dyDescent="0.3">
      <c r="A144" s="299"/>
      <c r="B144" s="300">
        <f t="shared" si="10"/>
        <v>132</v>
      </c>
      <c r="C144" s="309"/>
      <c r="D144" s="310"/>
      <c r="E144" s="310"/>
      <c r="F144" s="310"/>
      <c r="G144" s="310"/>
      <c r="H144" s="311"/>
      <c r="I144" s="312"/>
      <c r="J144" s="315"/>
      <c r="K144" s="313"/>
      <c r="L144" s="313"/>
      <c r="M144" s="314"/>
      <c r="N144" s="301">
        <f t="shared" si="11"/>
        <v>0</v>
      </c>
      <c r="O144" s="302"/>
    </row>
    <row r="145" spans="1:15" s="68" customFormat="1" x14ac:dyDescent="0.3">
      <c r="A145" s="299"/>
      <c r="B145" s="300">
        <f t="shared" si="10"/>
        <v>133</v>
      </c>
      <c r="C145" s="309"/>
      <c r="D145" s="310"/>
      <c r="E145" s="310"/>
      <c r="F145" s="310"/>
      <c r="G145" s="310"/>
      <c r="H145" s="311"/>
      <c r="I145" s="312"/>
      <c r="J145" s="315"/>
      <c r="K145" s="313"/>
      <c r="L145" s="313"/>
      <c r="M145" s="314"/>
      <c r="N145" s="301">
        <f t="shared" si="11"/>
        <v>0</v>
      </c>
      <c r="O145" s="302"/>
    </row>
    <row r="146" spans="1:15" s="68" customFormat="1" x14ac:dyDescent="0.3">
      <c r="A146" s="299"/>
      <c r="B146" s="300">
        <f t="shared" si="10"/>
        <v>134</v>
      </c>
      <c r="C146" s="309"/>
      <c r="D146" s="310"/>
      <c r="E146" s="310"/>
      <c r="F146" s="310"/>
      <c r="G146" s="310"/>
      <c r="H146" s="311"/>
      <c r="I146" s="312"/>
      <c r="J146" s="315"/>
      <c r="K146" s="313"/>
      <c r="L146" s="313"/>
      <c r="M146" s="314"/>
      <c r="N146" s="301">
        <f t="shared" si="11"/>
        <v>0</v>
      </c>
      <c r="O146" s="302"/>
    </row>
    <row r="147" spans="1:15" s="68" customFormat="1" x14ac:dyDescent="0.3">
      <c r="A147" s="299"/>
      <c r="B147" s="300">
        <f t="shared" si="10"/>
        <v>135</v>
      </c>
      <c r="C147" s="309"/>
      <c r="D147" s="310"/>
      <c r="E147" s="310"/>
      <c r="F147" s="310"/>
      <c r="G147" s="310"/>
      <c r="H147" s="311"/>
      <c r="I147" s="312"/>
      <c r="J147" s="315"/>
      <c r="K147" s="313"/>
      <c r="L147" s="313"/>
      <c r="M147" s="314"/>
      <c r="N147" s="301">
        <f t="shared" si="11"/>
        <v>0</v>
      </c>
      <c r="O147" s="302"/>
    </row>
    <row r="148" spans="1:15" s="68" customFormat="1" x14ac:dyDescent="0.3">
      <c r="A148" s="299"/>
      <c r="B148" s="300">
        <f t="shared" si="10"/>
        <v>136</v>
      </c>
      <c r="C148" s="309"/>
      <c r="D148" s="310"/>
      <c r="E148" s="310"/>
      <c r="F148" s="310"/>
      <c r="G148" s="310"/>
      <c r="H148" s="311"/>
      <c r="I148" s="312"/>
      <c r="J148" s="315"/>
      <c r="K148" s="313"/>
      <c r="L148" s="313"/>
      <c r="M148" s="314"/>
      <c r="N148" s="301">
        <f t="shared" si="11"/>
        <v>0</v>
      </c>
      <c r="O148" s="302"/>
    </row>
    <row r="149" spans="1:15" s="68" customFormat="1" x14ac:dyDescent="0.3">
      <c r="A149" s="299"/>
      <c r="B149" s="300">
        <f t="shared" si="10"/>
        <v>137</v>
      </c>
      <c r="C149" s="309"/>
      <c r="D149" s="310"/>
      <c r="E149" s="310"/>
      <c r="F149" s="310"/>
      <c r="G149" s="310"/>
      <c r="H149" s="311"/>
      <c r="I149" s="312"/>
      <c r="J149" s="315"/>
      <c r="K149" s="313"/>
      <c r="L149" s="313"/>
      <c r="M149" s="314"/>
      <c r="N149" s="301">
        <f t="shared" si="11"/>
        <v>0</v>
      </c>
      <c r="O149" s="302"/>
    </row>
    <row r="150" spans="1:15" s="68" customFormat="1" x14ac:dyDescent="0.3">
      <c r="A150" s="299"/>
      <c r="B150" s="300">
        <f t="shared" si="10"/>
        <v>138</v>
      </c>
      <c r="C150" s="309"/>
      <c r="D150" s="310"/>
      <c r="E150" s="310"/>
      <c r="F150" s="310"/>
      <c r="G150" s="310"/>
      <c r="H150" s="311"/>
      <c r="I150" s="312"/>
      <c r="J150" s="315"/>
      <c r="K150" s="313"/>
      <c r="L150" s="313"/>
      <c r="M150" s="314"/>
      <c r="N150" s="301">
        <f t="shared" si="11"/>
        <v>0</v>
      </c>
      <c r="O150" s="302"/>
    </row>
    <row r="151" spans="1:15" s="68" customFormat="1" x14ac:dyDescent="0.3">
      <c r="A151" s="299"/>
      <c r="B151" s="300">
        <f t="shared" si="10"/>
        <v>139</v>
      </c>
      <c r="C151" s="309"/>
      <c r="D151" s="310"/>
      <c r="E151" s="310"/>
      <c r="F151" s="310"/>
      <c r="G151" s="310"/>
      <c r="H151" s="311"/>
      <c r="I151" s="312"/>
      <c r="J151" s="315"/>
      <c r="K151" s="313"/>
      <c r="L151" s="313"/>
      <c r="M151" s="314"/>
      <c r="N151" s="301">
        <f t="shared" si="11"/>
        <v>0</v>
      </c>
      <c r="O151" s="302"/>
    </row>
    <row r="152" spans="1:15" s="68" customFormat="1" x14ac:dyDescent="0.3">
      <c r="A152" s="299"/>
      <c r="B152" s="300">
        <f t="shared" si="10"/>
        <v>140</v>
      </c>
      <c r="C152" s="309"/>
      <c r="D152" s="310"/>
      <c r="E152" s="310"/>
      <c r="F152" s="310"/>
      <c r="G152" s="310"/>
      <c r="H152" s="311"/>
      <c r="I152" s="312"/>
      <c r="J152" s="315"/>
      <c r="K152" s="313"/>
      <c r="L152" s="313"/>
      <c r="M152" s="314"/>
      <c r="N152" s="301">
        <f t="shared" si="11"/>
        <v>0</v>
      </c>
      <c r="O152" s="302"/>
    </row>
    <row r="153" spans="1:15" s="68" customFormat="1" x14ac:dyDescent="0.3">
      <c r="A153" s="299"/>
      <c r="B153" s="300">
        <f t="shared" si="10"/>
        <v>141</v>
      </c>
      <c r="C153" s="309"/>
      <c r="D153" s="310"/>
      <c r="E153" s="310"/>
      <c r="F153" s="310"/>
      <c r="G153" s="310"/>
      <c r="H153" s="311"/>
      <c r="I153" s="312"/>
      <c r="J153" s="315"/>
      <c r="K153" s="313"/>
      <c r="L153" s="313"/>
      <c r="M153" s="314"/>
      <c r="N153" s="301">
        <f t="shared" si="11"/>
        <v>0</v>
      </c>
      <c r="O153" s="302"/>
    </row>
    <row r="154" spans="1:15" s="68" customFormat="1" x14ac:dyDescent="0.3">
      <c r="A154" s="299"/>
      <c r="B154" s="300">
        <f t="shared" si="10"/>
        <v>142</v>
      </c>
      <c r="C154" s="309"/>
      <c r="D154" s="310"/>
      <c r="E154" s="310"/>
      <c r="F154" s="310"/>
      <c r="G154" s="310"/>
      <c r="H154" s="311"/>
      <c r="I154" s="312"/>
      <c r="J154" s="315"/>
      <c r="K154" s="313"/>
      <c r="L154" s="313"/>
      <c r="M154" s="314"/>
      <c r="N154" s="301">
        <f t="shared" si="11"/>
        <v>0</v>
      </c>
      <c r="O154" s="302"/>
    </row>
    <row r="155" spans="1:15" s="68" customFormat="1" x14ac:dyDescent="0.3">
      <c r="A155" s="299"/>
      <c r="B155" s="300">
        <f t="shared" si="10"/>
        <v>143</v>
      </c>
      <c r="C155" s="309"/>
      <c r="D155" s="310"/>
      <c r="E155" s="310"/>
      <c r="F155" s="310"/>
      <c r="G155" s="310"/>
      <c r="H155" s="311"/>
      <c r="I155" s="312"/>
      <c r="J155" s="315"/>
      <c r="K155" s="313"/>
      <c r="L155" s="313"/>
      <c r="M155" s="314"/>
      <c r="N155" s="301">
        <f t="shared" si="11"/>
        <v>0</v>
      </c>
      <c r="O155" s="302"/>
    </row>
    <row r="156" spans="1:15" s="68" customFormat="1" x14ac:dyDescent="0.3">
      <c r="A156" s="299"/>
      <c r="B156" s="300">
        <f t="shared" ref="B156:B187" si="12">ROW()-12</f>
        <v>144</v>
      </c>
      <c r="C156" s="309"/>
      <c r="D156" s="310"/>
      <c r="E156" s="310"/>
      <c r="F156" s="310"/>
      <c r="G156" s="310"/>
      <c r="H156" s="311"/>
      <c r="I156" s="312"/>
      <c r="J156" s="315"/>
      <c r="K156" s="313"/>
      <c r="L156" s="313"/>
      <c r="M156" s="314"/>
      <c r="N156" s="301">
        <f t="shared" ref="N156:N187" si="13">($J156-($J156*$L156))+(($J156-($J156*$L156))*$K156)</f>
        <v>0</v>
      </c>
      <c r="O156" s="302"/>
    </row>
    <row r="157" spans="1:15" s="68" customFormat="1" x14ac:dyDescent="0.3">
      <c r="A157" s="299"/>
      <c r="B157" s="300">
        <f t="shared" si="12"/>
        <v>145</v>
      </c>
      <c r="C157" s="309"/>
      <c r="D157" s="310"/>
      <c r="E157" s="310"/>
      <c r="F157" s="310"/>
      <c r="G157" s="310"/>
      <c r="H157" s="311"/>
      <c r="I157" s="312"/>
      <c r="J157" s="315"/>
      <c r="K157" s="313"/>
      <c r="L157" s="313"/>
      <c r="M157" s="314"/>
      <c r="N157" s="301">
        <f t="shared" si="13"/>
        <v>0</v>
      </c>
      <c r="O157" s="302"/>
    </row>
    <row r="158" spans="1:15" s="68" customFormat="1" x14ac:dyDescent="0.3">
      <c r="A158" s="299"/>
      <c r="B158" s="300">
        <f t="shared" si="12"/>
        <v>146</v>
      </c>
      <c r="C158" s="309"/>
      <c r="D158" s="310"/>
      <c r="E158" s="310"/>
      <c r="F158" s="310"/>
      <c r="G158" s="310"/>
      <c r="H158" s="311"/>
      <c r="I158" s="312"/>
      <c r="J158" s="315"/>
      <c r="K158" s="313"/>
      <c r="L158" s="313"/>
      <c r="M158" s="314"/>
      <c r="N158" s="301">
        <f t="shared" si="13"/>
        <v>0</v>
      </c>
      <c r="O158" s="302"/>
    </row>
    <row r="159" spans="1:15" s="68" customFormat="1" x14ac:dyDescent="0.3">
      <c r="A159" s="299"/>
      <c r="B159" s="300">
        <f t="shared" si="12"/>
        <v>147</v>
      </c>
      <c r="C159" s="309"/>
      <c r="D159" s="310"/>
      <c r="E159" s="310"/>
      <c r="F159" s="310"/>
      <c r="G159" s="310"/>
      <c r="H159" s="311"/>
      <c r="I159" s="312"/>
      <c r="J159" s="315"/>
      <c r="K159" s="313"/>
      <c r="L159" s="313"/>
      <c r="M159" s="314"/>
      <c r="N159" s="301">
        <f t="shared" si="13"/>
        <v>0</v>
      </c>
      <c r="O159" s="302"/>
    </row>
    <row r="160" spans="1:15" s="68" customFormat="1" x14ac:dyDescent="0.3">
      <c r="A160" s="299"/>
      <c r="B160" s="300">
        <f t="shared" si="12"/>
        <v>148</v>
      </c>
      <c r="C160" s="309"/>
      <c r="D160" s="310"/>
      <c r="E160" s="310"/>
      <c r="F160" s="310"/>
      <c r="G160" s="310"/>
      <c r="H160" s="311"/>
      <c r="I160" s="312"/>
      <c r="J160" s="315"/>
      <c r="K160" s="313"/>
      <c r="L160" s="313"/>
      <c r="M160" s="314"/>
      <c r="N160" s="301">
        <f t="shared" si="13"/>
        <v>0</v>
      </c>
      <c r="O160" s="302"/>
    </row>
    <row r="161" spans="1:15" s="68" customFormat="1" x14ac:dyDescent="0.3">
      <c r="A161" s="299"/>
      <c r="B161" s="300">
        <f t="shared" si="12"/>
        <v>149</v>
      </c>
      <c r="C161" s="309"/>
      <c r="D161" s="310"/>
      <c r="E161" s="310"/>
      <c r="F161" s="310"/>
      <c r="G161" s="310"/>
      <c r="H161" s="311"/>
      <c r="I161" s="312"/>
      <c r="J161" s="315"/>
      <c r="K161" s="313"/>
      <c r="L161" s="313"/>
      <c r="M161" s="314"/>
      <c r="N161" s="301">
        <f t="shared" si="13"/>
        <v>0</v>
      </c>
      <c r="O161" s="302"/>
    </row>
    <row r="162" spans="1:15" s="68" customFormat="1" x14ac:dyDescent="0.3">
      <c r="A162" s="299"/>
      <c r="B162" s="300">
        <f t="shared" si="12"/>
        <v>150</v>
      </c>
      <c r="C162" s="309"/>
      <c r="D162" s="310"/>
      <c r="E162" s="310"/>
      <c r="F162" s="310"/>
      <c r="G162" s="310"/>
      <c r="H162" s="311"/>
      <c r="I162" s="312"/>
      <c r="J162" s="315"/>
      <c r="K162" s="313"/>
      <c r="L162" s="313"/>
      <c r="M162" s="314"/>
      <c r="N162" s="301">
        <f t="shared" si="13"/>
        <v>0</v>
      </c>
      <c r="O162" s="302"/>
    </row>
    <row r="163" spans="1:15" s="68" customFormat="1" x14ac:dyDescent="0.3">
      <c r="A163" s="299"/>
      <c r="B163" s="300">
        <f t="shared" si="12"/>
        <v>151</v>
      </c>
      <c r="C163" s="309"/>
      <c r="D163" s="310"/>
      <c r="E163" s="310"/>
      <c r="F163" s="310"/>
      <c r="G163" s="310"/>
      <c r="H163" s="311"/>
      <c r="I163" s="312"/>
      <c r="J163" s="315"/>
      <c r="K163" s="313"/>
      <c r="L163" s="313"/>
      <c r="M163" s="314"/>
      <c r="N163" s="301">
        <f t="shared" si="13"/>
        <v>0</v>
      </c>
      <c r="O163" s="302"/>
    </row>
    <row r="164" spans="1:15" s="68" customFormat="1" x14ac:dyDescent="0.3">
      <c r="A164" s="299"/>
      <c r="B164" s="300">
        <f t="shared" si="12"/>
        <v>152</v>
      </c>
      <c r="C164" s="309"/>
      <c r="D164" s="310"/>
      <c r="E164" s="310"/>
      <c r="F164" s="310"/>
      <c r="G164" s="310"/>
      <c r="H164" s="311"/>
      <c r="I164" s="312"/>
      <c r="J164" s="315"/>
      <c r="K164" s="313"/>
      <c r="L164" s="313"/>
      <c r="M164" s="314"/>
      <c r="N164" s="301">
        <f t="shared" si="13"/>
        <v>0</v>
      </c>
      <c r="O164" s="302"/>
    </row>
    <row r="165" spans="1:15" s="68" customFormat="1" x14ac:dyDescent="0.3">
      <c r="A165" s="299"/>
      <c r="B165" s="300">
        <f t="shared" si="12"/>
        <v>153</v>
      </c>
      <c r="C165" s="309"/>
      <c r="D165" s="310"/>
      <c r="E165" s="310"/>
      <c r="F165" s="310"/>
      <c r="G165" s="310"/>
      <c r="H165" s="311"/>
      <c r="I165" s="312"/>
      <c r="J165" s="315"/>
      <c r="K165" s="313"/>
      <c r="L165" s="313"/>
      <c r="M165" s="314"/>
      <c r="N165" s="301">
        <f t="shared" si="13"/>
        <v>0</v>
      </c>
      <c r="O165" s="302"/>
    </row>
    <row r="166" spans="1:15" s="68" customFormat="1" x14ac:dyDescent="0.3">
      <c r="A166" s="299"/>
      <c r="B166" s="300">
        <f t="shared" si="12"/>
        <v>154</v>
      </c>
      <c r="C166" s="309"/>
      <c r="D166" s="310"/>
      <c r="E166" s="310"/>
      <c r="F166" s="310"/>
      <c r="G166" s="310"/>
      <c r="H166" s="311"/>
      <c r="I166" s="312"/>
      <c r="J166" s="315"/>
      <c r="K166" s="313"/>
      <c r="L166" s="313"/>
      <c r="M166" s="314"/>
      <c r="N166" s="301">
        <f t="shared" si="13"/>
        <v>0</v>
      </c>
      <c r="O166" s="302"/>
    </row>
    <row r="167" spans="1:15" s="68" customFormat="1" x14ac:dyDescent="0.3">
      <c r="A167" s="299"/>
      <c r="B167" s="300">
        <f t="shared" si="12"/>
        <v>155</v>
      </c>
      <c r="C167" s="309"/>
      <c r="D167" s="310"/>
      <c r="E167" s="310"/>
      <c r="F167" s="310"/>
      <c r="G167" s="310"/>
      <c r="H167" s="311"/>
      <c r="I167" s="312"/>
      <c r="J167" s="315"/>
      <c r="K167" s="313"/>
      <c r="L167" s="313"/>
      <c r="M167" s="314"/>
      <c r="N167" s="301">
        <f t="shared" si="13"/>
        <v>0</v>
      </c>
      <c r="O167" s="302"/>
    </row>
    <row r="168" spans="1:15" s="68" customFormat="1" x14ac:dyDescent="0.3">
      <c r="A168" s="299"/>
      <c r="B168" s="300">
        <f t="shared" si="12"/>
        <v>156</v>
      </c>
      <c r="C168" s="309"/>
      <c r="D168" s="310"/>
      <c r="E168" s="310"/>
      <c r="F168" s="310"/>
      <c r="G168" s="310"/>
      <c r="H168" s="311"/>
      <c r="I168" s="312"/>
      <c r="J168" s="315"/>
      <c r="K168" s="313"/>
      <c r="L168" s="313"/>
      <c r="M168" s="314"/>
      <c r="N168" s="301">
        <f t="shared" si="13"/>
        <v>0</v>
      </c>
      <c r="O168" s="302"/>
    </row>
    <row r="169" spans="1:15" s="68" customFormat="1" x14ac:dyDescent="0.3">
      <c r="A169" s="299"/>
      <c r="B169" s="300">
        <f t="shared" si="12"/>
        <v>157</v>
      </c>
      <c r="C169" s="309"/>
      <c r="D169" s="310"/>
      <c r="E169" s="310"/>
      <c r="F169" s="310"/>
      <c r="G169" s="310"/>
      <c r="H169" s="311"/>
      <c r="I169" s="312"/>
      <c r="J169" s="315"/>
      <c r="K169" s="313"/>
      <c r="L169" s="313"/>
      <c r="M169" s="314"/>
      <c r="N169" s="301">
        <f t="shared" si="13"/>
        <v>0</v>
      </c>
      <c r="O169" s="302"/>
    </row>
    <row r="170" spans="1:15" s="68" customFormat="1" x14ac:dyDescent="0.3">
      <c r="A170" s="299"/>
      <c r="B170" s="300">
        <f t="shared" si="12"/>
        <v>158</v>
      </c>
      <c r="C170" s="309"/>
      <c r="D170" s="310"/>
      <c r="E170" s="310"/>
      <c r="F170" s="310"/>
      <c r="G170" s="310"/>
      <c r="H170" s="311"/>
      <c r="I170" s="312"/>
      <c r="J170" s="315"/>
      <c r="K170" s="313"/>
      <c r="L170" s="313"/>
      <c r="M170" s="314"/>
      <c r="N170" s="301">
        <f t="shared" si="13"/>
        <v>0</v>
      </c>
      <c r="O170" s="302"/>
    </row>
    <row r="171" spans="1:15" s="68" customFormat="1" x14ac:dyDescent="0.3">
      <c r="A171" s="299"/>
      <c r="B171" s="300">
        <f t="shared" si="12"/>
        <v>159</v>
      </c>
      <c r="C171" s="309"/>
      <c r="D171" s="310"/>
      <c r="E171" s="310"/>
      <c r="F171" s="310"/>
      <c r="G171" s="310"/>
      <c r="H171" s="311"/>
      <c r="I171" s="312"/>
      <c r="J171" s="315"/>
      <c r="K171" s="313"/>
      <c r="L171" s="313"/>
      <c r="M171" s="314"/>
      <c r="N171" s="301">
        <f t="shared" si="13"/>
        <v>0</v>
      </c>
      <c r="O171" s="302"/>
    </row>
    <row r="172" spans="1:15" s="68" customFormat="1" x14ac:dyDescent="0.3">
      <c r="A172" s="299"/>
      <c r="B172" s="300">
        <f t="shared" si="12"/>
        <v>160</v>
      </c>
      <c r="C172" s="309"/>
      <c r="D172" s="310"/>
      <c r="E172" s="310"/>
      <c r="F172" s="310"/>
      <c r="G172" s="310"/>
      <c r="H172" s="311"/>
      <c r="I172" s="312"/>
      <c r="J172" s="315"/>
      <c r="K172" s="313"/>
      <c r="L172" s="313"/>
      <c r="M172" s="314"/>
      <c r="N172" s="301">
        <f t="shared" si="13"/>
        <v>0</v>
      </c>
      <c r="O172" s="302"/>
    </row>
    <row r="173" spans="1:15" s="68" customFormat="1" x14ac:dyDescent="0.3">
      <c r="A173" s="299"/>
      <c r="B173" s="300">
        <f t="shared" si="12"/>
        <v>161</v>
      </c>
      <c r="C173" s="309"/>
      <c r="D173" s="310"/>
      <c r="E173" s="310"/>
      <c r="F173" s="310"/>
      <c r="G173" s="310"/>
      <c r="H173" s="311"/>
      <c r="I173" s="312"/>
      <c r="J173" s="315"/>
      <c r="K173" s="313"/>
      <c r="L173" s="313"/>
      <c r="M173" s="314"/>
      <c r="N173" s="301">
        <f t="shared" si="13"/>
        <v>0</v>
      </c>
      <c r="O173" s="302"/>
    </row>
    <row r="174" spans="1:15" s="68" customFormat="1" x14ac:dyDescent="0.3">
      <c r="A174" s="299"/>
      <c r="B174" s="300">
        <f t="shared" si="12"/>
        <v>162</v>
      </c>
      <c r="C174" s="309"/>
      <c r="D174" s="310"/>
      <c r="E174" s="310"/>
      <c r="F174" s="310"/>
      <c r="G174" s="310"/>
      <c r="H174" s="311"/>
      <c r="I174" s="312"/>
      <c r="J174" s="315"/>
      <c r="K174" s="313"/>
      <c r="L174" s="313"/>
      <c r="M174" s="314"/>
      <c r="N174" s="301">
        <f t="shared" si="13"/>
        <v>0</v>
      </c>
      <c r="O174" s="302"/>
    </row>
    <row r="175" spans="1:15" s="68" customFormat="1" x14ac:dyDescent="0.3">
      <c r="A175" s="299"/>
      <c r="B175" s="300">
        <f t="shared" si="12"/>
        <v>163</v>
      </c>
      <c r="C175" s="309"/>
      <c r="D175" s="310"/>
      <c r="E175" s="310"/>
      <c r="F175" s="310"/>
      <c r="G175" s="310"/>
      <c r="H175" s="311"/>
      <c r="I175" s="312"/>
      <c r="J175" s="315"/>
      <c r="K175" s="313"/>
      <c r="L175" s="313"/>
      <c r="M175" s="314"/>
      <c r="N175" s="301">
        <f t="shared" si="13"/>
        <v>0</v>
      </c>
      <c r="O175" s="302"/>
    </row>
    <row r="176" spans="1:15" s="68" customFormat="1" x14ac:dyDescent="0.3">
      <c r="A176" s="299"/>
      <c r="B176" s="300">
        <f t="shared" si="12"/>
        <v>164</v>
      </c>
      <c r="C176" s="309"/>
      <c r="D176" s="310"/>
      <c r="E176" s="310"/>
      <c r="F176" s="310"/>
      <c r="G176" s="310"/>
      <c r="H176" s="311"/>
      <c r="I176" s="312"/>
      <c r="J176" s="315"/>
      <c r="K176" s="313"/>
      <c r="L176" s="313"/>
      <c r="M176" s="314"/>
      <c r="N176" s="301">
        <f t="shared" si="13"/>
        <v>0</v>
      </c>
      <c r="O176" s="302"/>
    </row>
    <row r="177" spans="1:15" s="68" customFormat="1" x14ac:dyDescent="0.3">
      <c r="A177" s="299"/>
      <c r="B177" s="300">
        <f t="shared" si="12"/>
        <v>165</v>
      </c>
      <c r="C177" s="309"/>
      <c r="D177" s="310"/>
      <c r="E177" s="310"/>
      <c r="F177" s="310"/>
      <c r="G177" s="310"/>
      <c r="H177" s="311"/>
      <c r="I177" s="312"/>
      <c r="J177" s="315"/>
      <c r="K177" s="313"/>
      <c r="L177" s="313"/>
      <c r="M177" s="314"/>
      <c r="N177" s="301">
        <f t="shared" si="13"/>
        <v>0</v>
      </c>
      <c r="O177" s="302"/>
    </row>
    <row r="178" spans="1:15" s="68" customFormat="1" x14ac:dyDescent="0.3">
      <c r="A178" s="299"/>
      <c r="B178" s="300">
        <f t="shared" si="12"/>
        <v>166</v>
      </c>
      <c r="C178" s="309"/>
      <c r="D178" s="310"/>
      <c r="E178" s="310"/>
      <c r="F178" s="310"/>
      <c r="G178" s="310"/>
      <c r="H178" s="311"/>
      <c r="I178" s="312"/>
      <c r="J178" s="315"/>
      <c r="K178" s="313"/>
      <c r="L178" s="313"/>
      <c r="M178" s="314"/>
      <c r="N178" s="301">
        <f t="shared" si="13"/>
        <v>0</v>
      </c>
      <c r="O178" s="302"/>
    </row>
    <row r="179" spans="1:15" s="68" customFormat="1" x14ac:dyDescent="0.3">
      <c r="A179" s="299"/>
      <c r="B179" s="300">
        <f t="shared" si="12"/>
        <v>167</v>
      </c>
      <c r="C179" s="309"/>
      <c r="D179" s="310"/>
      <c r="E179" s="310"/>
      <c r="F179" s="310"/>
      <c r="G179" s="310"/>
      <c r="H179" s="311"/>
      <c r="I179" s="312"/>
      <c r="J179" s="315"/>
      <c r="K179" s="313"/>
      <c r="L179" s="313"/>
      <c r="M179" s="314"/>
      <c r="N179" s="301">
        <f t="shared" si="13"/>
        <v>0</v>
      </c>
      <c r="O179" s="302"/>
    </row>
    <row r="180" spans="1:15" s="68" customFormat="1" x14ac:dyDescent="0.3">
      <c r="A180" s="299"/>
      <c r="B180" s="300">
        <f t="shared" si="12"/>
        <v>168</v>
      </c>
      <c r="C180" s="309"/>
      <c r="D180" s="310"/>
      <c r="E180" s="310"/>
      <c r="F180" s="310"/>
      <c r="G180" s="310"/>
      <c r="H180" s="311"/>
      <c r="I180" s="312"/>
      <c r="J180" s="315"/>
      <c r="K180" s="313"/>
      <c r="L180" s="313"/>
      <c r="M180" s="314"/>
      <c r="N180" s="301">
        <f t="shared" si="13"/>
        <v>0</v>
      </c>
      <c r="O180" s="302"/>
    </row>
    <row r="181" spans="1:15" s="68" customFormat="1" x14ac:dyDescent="0.3">
      <c r="A181" s="299"/>
      <c r="B181" s="300">
        <f t="shared" si="12"/>
        <v>169</v>
      </c>
      <c r="C181" s="309"/>
      <c r="D181" s="310"/>
      <c r="E181" s="310"/>
      <c r="F181" s="310"/>
      <c r="G181" s="310"/>
      <c r="H181" s="311"/>
      <c r="I181" s="312"/>
      <c r="J181" s="315"/>
      <c r="K181" s="313"/>
      <c r="L181" s="313"/>
      <c r="M181" s="314"/>
      <c r="N181" s="301">
        <f t="shared" si="13"/>
        <v>0</v>
      </c>
      <c r="O181" s="302"/>
    </row>
    <row r="182" spans="1:15" s="68" customFormat="1" x14ac:dyDescent="0.3">
      <c r="A182" s="299"/>
      <c r="B182" s="300">
        <f t="shared" si="12"/>
        <v>170</v>
      </c>
      <c r="C182" s="309"/>
      <c r="D182" s="310"/>
      <c r="E182" s="310"/>
      <c r="F182" s="310"/>
      <c r="G182" s="310"/>
      <c r="H182" s="311"/>
      <c r="I182" s="312"/>
      <c r="J182" s="315"/>
      <c r="K182" s="313"/>
      <c r="L182" s="313"/>
      <c r="M182" s="314"/>
      <c r="N182" s="301">
        <f t="shared" si="13"/>
        <v>0</v>
      </c>
      <c r="O182" s="302"/>
    </row>
    <row r="183" spans="1:15" s="68" customFormat="1" x14ac:dyDescent="0.3">
      <c r="A183" s="299"/>
      <c r="B183" s="300">
        <f t="shared" si="12"/>
        <v>171</v>
      </c>
      <c r="C183" s="309"/>
      <c r="D183" s="310"/>
      <c r="E183" s="310"/>
      <c r="F183" s="310"/>
      <c r="G183" s="310"/>
      <c r="H183" s="311"/>
      <c r="I183" s="312"/>
      <c r="J183" s="315"/>
      <c r="K183" s="313"/>
      <c r="L183" s="313"/>
      <c r="M183" s="314"/>
      <c r="N183" s="301">
        <f t="shared" si="13"/>
        <v>0</v>
      </c>
      <c r="O183" s="302"/>
    </row>
    <row r="184" spans="1:15" s="68" customFormat="1" x14ac:dyDescent="0.3">
      <c r="A184" s="299"/>
      <c r="B184" s="300">
        <f t="shared" si="12"/>
        <v>172</v>
      </c>
      <c r="C184" s="309"/>
      <c r="D184" s="310"/>
      <c r="E184" s="310"/>
      <c r="F184" s="310"/>
      <c r="G184" s="310"/>
      <c r="H184" s="311"/>
      <c r="I184" s="312"/>
      <c r="J184" s="315"/>
      <c r="K184" s="313"/>
      <c r="L184" s="313"/>
      <c r="M184" s="314"/>
      <c r="N184" s="301">
        <f t="shared" si="13"/>
        <v>0</v>
      </c>
      <c r="O184" s="302"/>
    </row>
    <row r="185" spans="1:15" s="68" customFormat="1" x14ac:dyDescent="0.3">
      <c r="A185" s="299"/>
      <c r="B185" s="300">
        <f t="shared" si="12"/>
        <v>173</v>
      </c>
      <c r="C185" s="309"/>
      <c r="D185" s="310"/>
      <c r="E185" s="310"/>
      <c r="F185" s="310"/>
      <c r="G185" s="310"/>
      <c r="H185" s="311"/>
      <c r="I185" s="312"/>
      <c r="J185" s="315"/>
      <c r="K185" s="313"/>
      <c r="L185" s="313"/>
      <c r="M185" s="314"/>
      <c r="N185" s="301">
        <f t="shared" si="13"/>
        <v>0</v>
      </c>
      <c r="O185" s="302"/>
    </row>
    <row r="186" spans="1:15" s="68" customFormat="1" x14ac:dyDescent="0.3">
      <c r="A186" s="299"/>
      <c r="B186" s="300">
        <f t="shared" si="12"/>
        <v>174</v>
      </c>
      <c r="C186" s="309"/>
      <c r="D186" s="310"/>
      <c r="E186" s="310"/>
      <c r="F186" s="310"/>
      <c r="G186" s="310"/>
      <c r="H186" s="311"/>
      <c r="I186" s="312"/>
      <c r="J186" s="315"/>
      <c r="K186" s="313"/>
      <c r="L186" s="313"/>
      <c r="M186" s="314"/>
      <c r="N186" s="301">
        <f t="shared" si="13"/>
        <v>0</v>
      </c>
      <c r="O186" s="302"/>
    </row>
    <row r="187" spans="1:15" s="68" customFormat="1" x14ac:dyDescent="0.3">
      <c r="A187" s="299"/>
      <c r="B187" s="300">
        <f t="shared" si="12"/>
        <v>175</v>
      </c>
      <c r="C187" s="309"/>
      <c r="D187" s="310"/>
      <c r="E187" s="310"/>
      <c r="F187" s="310"/>
      <c r="G187" s="310"/>
      <c r="H187" s="311"/>
      <c r="I187" s="312"/>
      <c r="J187" s="315"/>
      <c r="K187" s="313"/>
      <c r="L187" s="313"/>
      <c r="M187" s="314"/>
      <c r="N187" s="301">
        <f t="shared" si="13"/>
        <v>0</v>
      </c>
      <c r="O187" s="302"/>
    </row>
    <row r="188" spans="1:15" s="68" customFormat="1" x14ac:dyDescent="0.3">
      <c r="A188" s="299"/>
      <c r="B188" s="300">
        <f t="shared" ref="B188:B193" si="14">ROW()-12</f>
        <v>176</v>
      </c>
      <c r="C188" s="309"/>
      <c r="D188" s="310"/>
      <c r="E188" s="310"/>
      <c r="F188" s="310"/>
      <c r="G188" s="310"/>
      <c r="H188" s="311"/>
      <c r="I188" s="312"/>
      <c r="J188" s="315"/>
      <c r="K188" s="313"/>
      <c r="L188" s="313"/>
      <c r="M188" s="314"/>
      <c r="N188" s="301">
        <f t="shared" ref="N188:N193" si="15">($J188-($J188*$L188))+(($J188-($J188*$L188))*$K188)</f>
        <v>0</v>
      </c>
      <c r="O188" s="302"/>
    </row>
    <row r="189" spans="1:15" s="68" customFormat="1" x14ac:dyDescent="0.3">
      <c r="A189" s="299"/>
      <c r="B189" s="300">
        <f t="shared" si="14"/>
        <v>177</v>
      </c>
      <c r="C189" s="309"/>
      <c r="D189" s="310"/>
      <c r="E189" s="310"/>
      <c r="F189" s="310"/>
      <c r="G189" s="310"/>
      <c r="H189" s="311"/>
      <c r="I189" s="312"/>
      <c r="J189" s="315"/>
      <c r="K189" s="313"/>
      <c r="L189" s="313"/>
      <c r="M189" s="314"/>
      <c r="N189" s="301">
        <f t="shared" si="15"/>
        <v>0</v>
      </c>
      <c r="O189" s="302"/>
    </row>
    <row r="190" spans="1:15" s="68" customFormat="1" x14ac:dyDescent="0.3">
      <c r="A190" s="299"/>
      <c r="B190" s="300">
        <f t="shared" si="14"/>
        <v>178</v>
      </c>
      <c r="C190" s="309"/>
      <c r="D190" s="310"/>
      <c r="E190" s="310"/>
      <c r="F190" s="310"/>
      <c r="G190" s="310"/>
      <c r="H190" s="311"/>
      <c r="I190" s="312"/>
      <c r="J190" s="315"/>
      <c r="K190" s="313"/>
      <c r="L190" s="313"/>
      <c r="M190" s="314"/>
      <c r="N190" s="301">
        <f t="shared" si="15"/>
        <v>0</v>
      </c>
      <c r="O190" s="302"/>
    </row>
    <row r="191" spans="1:15" s="68" customFormat="1" x14ac:dyDescent="0.3">
      <c r="A191" s="299"/>
      <c r="B191" s="300">
        <f t="shared" si="14"/>
        <v>179</v>
      </c>
      <c r="C191" s="309"/>
      <c r="D191" s="310"/>
      <c r="E191" s="310"/>
      <c r="F191" s="310"/>
      <c r="G191" s="310"/>
      <c r="H191" s="311"/>
      <c r="I191" s="312"/>
      <c r="J191" s="315"/>
      <c r="K191" s="313"/>
      <c r="L191" s="313"/>
      <c r="M191" s="314"/>
      <c r="N191" s="301">
        <f t="shared" si="15"/>
        <v>0</v>
      </c>
      <c r="O191" s="302"/>
    </row>
    <row r="192" spans="1:15" s="68" customFormat="1" x14ac:dyDescent="0.3">
      <c r="A192" s="299"/>
      <c r="B192" s="300">
        <f t="shared" si="14"/>
        <v>180</v>
      </c>
      <c r="C192" s="309"/>
      <c r="D192" s="310"/>
      <c r="E192" s="310"/>
      <c r="F192" s="310"/>
      <c r="G192" s="310"/>
      <c r="H192" s="311"/>
      <c r="I192" s="312"/>
      <c r="J192" s="315"/>
      <c r="K192" s="313"/>
      <c r="L192" s="313"/>
      <c r="M192" s="314"/>
      <c r="N192" s="301">
        <f t="shared" si="15"/>
        <v>0</v>
      </c>
      <c r="O192" s="302"/>
    </row>
    <row r="193" spans="1:15" s="68" customFormat="1" x14ac:dyDescent="0.3">
      <c r="A193" s="299"/>
      <c r="B193" s="300">
        <f t="shared" si="14"/>
        <v>181</v>
      </c>
      <c r="C193" s="309"/>
      <c r="D193" s="310"/>
      <c r="E193" s="310"/>
      <c r="F193" s="310"/>
      <c r="G193" s="310"/>
      <c r="H193" s="311"/>
      <c r="I193" s="312"/>
      <c r="J193" s="315"/>
      <c r="K193" s="313"/>
      <c r="L193" s="313"/>
      <c r="M193" s="314"/>
      <c r="N193" s="301">
        <f t="shared" si="15"/>
        <v>0</v>
      </c>
      <c r="O193" s="302"/>
    </row>
    <row r="194" spans="1:15" s="68" customFormat="1" x14ac:dyDescent="0.3">
      <c r="A194" s="256"/>
      <c r="B194" s="253">
        <f t="shared" si="8"/>
        <v>182</v>
      </c>
      <c r="C194" s="303"/>
      <c r="D194" s="304"/>
      <c r="E194" s="304"/>
      <c r="F194" s="304"/>
      <c r="G194" s="304"/>
      <c r="H194" s="305"/>
      <c r="I194" s="306"/>
      <c r="J194" s="307"/>
      <c r="K194" s="308"/>
      <c r="L194" s="308"/>
      <c r="M194" s="316"/>
      <c r="N194" s="254">
        <f t="shared" si="9"/>
        <v>0</v>
      </c>
      <c r="O194" s="255"/>
    </row>
    <row r="195" spans="1:15" s="68" customFormat="1" x14ac:dyDescent="0.3">
      <c r="A195" s="256"/>
      <c r="B195" s="253">
        <f t="shared" si="8"/>
        <v>183</v>
      </c>
      <c r="C195" s="303"/>
      <c r="D195" s="304"/>
      <c r="E195" s="304"/>
      <c r="F195" s="304"/>
      <c r="G195" s="304"/>
      <c r="H195" s="305"/>
      <c r="I195" s="306"/>
      <c r="J195" s="307"/>
      <c r="K195" s="308"/>
      <c r="L195" s="308"/>
      <c r="M195" s="316"/>
      <c r="N195" s="254">
        <f t="shared" si="9"/>
        <v>0</v>
      </c>
      <c r="O195" s="255"/>
    </row>
    <row r="196" spans="1:15" s="68" customFormat="1" x14ac:dyDescent="0.3">
      <c r="A196" s="256"/>
      <c r="B196" s="253">
        <f t="shared" si="8"/>
        <v>184</v>
      </c>
      <c r="C196" s="303"/>
      <c r="D196" s="304"/>
      <c r="E196" s="304"/>
      <c r="F196" s="304"/>
      <c r="G196" s="304"/>
      <c r="H196" s="305"/>
      <c r="I196" s="306"/>
      <c r="J196" s="307"/>
      <c r="K196" s="308"/>
      <c r="L196" s="308"/>
      <c r="M196" s="316"/>
      <c r="N196" s="254">
        <f t="shared" si="9"/>
        <v>0</v>
      </c>
      <c r="O196" s="255"/>
    </row>
    <row r="197" spans="1:15" s="68" customFormat="1" x14ac:dyDescent="0.3">
      <c r="A197" s="256"/>
      <c r="B197" s="253">
        <f t="shared" si="8"/>
        <v>185</v>
      </c>
      <c r="C197" s="303"/>
      <c r="D197" s="304"/>
      <c r="E197" s="304"/>
      <c r="F197" s="304"/>
      <c r="G197" s="304"/>
      <c r="H197" s="305"/>
      <c r="I197" s="306"/>
      <c r="J197" s="307"/>
      <c r="K197" s="308"/>
      <c r="L197" s="308"/>
      <c r="M197" s="316"/>
      <c r="N197" s="254">
        <f t="shared" si="9"/>
        <v>0</v>
      </c>
      <c r="O197" s="255"/>
    </row>
    <row r="198" spans="1:15" s="68" customFormat="1" x14ac:dyDescent="0.3">
      <c r="A198" s="299"/>
      <c r="B198" s="300">
        <f t="shared" ref="B198:B229" si="16">ROW()-12</f>
        <v>186</v>
      </c>
      <c r="C198" s="309"/>
      <c r="D198" s="310"/>
      <c r="E198" s="310"/>
      <c r="F198" s="310"/>
      <c r="G198" s="310"/>
      <c r="H198" s="311"/>
      <c r="I198" s="312"/>
      <c r="J198" s="315"/>
      <c r="K198" s="313"/>
      <c r="L198" s="313"/>
      <c r="M198" s="314"/>
      <c r="N198" s="301">
        <f t="shared" ref="N198:N229" si="17">($J198-($J198*$L198))+(($J198-($J198*$L198))*$K198)</f>
        <v>0</v>
      </c>
      <c r="O198" s="302"/>
    </row>
    <row r="199" spans="1:15" s="68" customFormat="1" x14ac:dyDescent="0.3">
      <c r="A199" s="299"/>
      <c r="B199" s="300">
        <f t="shared" si="16"/>
        <v>187</v>
      </c>
      <c r="C199" s="309"/>
      <c r="D199" s="310"/>
      <c r="E199" s="310"/>
      <c r="F199" s="310"/>
      <c r="G199" s="310"/>
      <c r="H199" s="311"/>
      <c r="I199" s="312"/>
      <c r="J199" s="315"/>
      <c r="K199" s="313"/>
      <c r="L199" s="313"/>
      <c r="M199" s="314"/>
      <c r="N199" s="301">
        <f t="shared" si="17"/>
        <v>0</v>
      </c>
      <c r="O199" s="302"/>
    </row>
    <row r="200" spans="1:15" s="68" customFormat="1" x14ac:dyDescent="0.3">
      <c r="A200" s="299"/>
      <c r="B200" s="300">
        <f t="shared" si="16"/>
        <v>188</v>
      </c>
      <c r="C200" s="309"/>
      <c r="D200" s="310"/>
      <c r="E200" s="310"/>
      <c r="F200" s="310"/>
      <c r="G200" s="310"/>
      <c r="H200" s="311"/>
      <c r="I200" s="312"/>
      <c r="J200" s="315"/>
      <c r="K200" s="313"/>
      <c r="L200" s="313"/>
      <c r="M200" s="314"/>
      <c r="N200" s="301">
        <f t="shared" si="17"/>
        <v>0</v>
      </c>
      <c r="O200" s="302"/>
    </row>
    <row r="201" spans="1:15" s="68" customFormat="1" x14ac:dyDescent="0.3">
      <c r="A201" s="299"/>
      <c r="B201" s="300">
        <f t="shared" si="16"/>
        <v>189</v>
      </c>
      <c r="C201" s="309"/>
      <c r="D201" s="310"/>
      <c r="E201" s="310"/>
      <c r="F201" s="310"/>
      <c r="G201" s="310"/>
      <c r="H201" s="311"/>
      <c r="I201" s="312"/>
      <c r="J201" s="315"/>
      <c r="K201" s="313"/>
      <c r="L201" s="313"/>
      <c r="M201" s="314"/>
      <c r="N201" s="301">
        <f t="shared" si="17"/>
        <v>0</v>
      </c>
      <c r="O201" s="302"/>
    </row>
    <row r="202" spans="1:15" s="68" customFormat="1" x14ac:dyDescent="0.3">
      <c r="A202" s="299"/>
      <c r="B202" s="300">
        <f t="shared" si="16"/>
        <v>190</v>
      </c>
      <c r="C202" s="309"/>
      <c r="D202" s="310"/>
      <c r="E202" s="310"/>
      <c r="F202" s="310"/>
      <c r="G202" s="310"/>
      <c r="H202" s="311"/>
      <c r="I202" s="312"/>
      <c r="J202" s="315"/>
      <c r="K202" s="313"/>
      <c r="L202" s="313"/>
      <c r="M202" s="314"/>
      <c r="N202" s="301">
        <f t="shared" si="17"/>
        <v>0</v>
      </c>
      <c r="O202" s="302"/>
    </row>
    <row r="203" spans="1:15" s="68" customFormat="1" x14ac:dyDescent="0.3">
      <c r="A203" s="299"/>
      <c r="B203" s="300">
        <f t="shared" si="16"/>
        <v>191</v>
      </c>
      <c r="C203" s="309"/>
      <c r="D203" s="310"/>
      <c r="E203" s="310"/>
      <c r="F203" s="310"/>
      <c r="G203" s="310"/>
      <c r="H203" s="311"/>
      <c r="I203" s="312"/>
      <c r="J203" s="315"/>
      <c r="K203" s="313"/>
      <c r="L203" s="313"/>
      <c r="M203" s="314"/>
      <c r="N203" s="301">
        <f t="shared" si="17"/>
        <v>0</v>
      </c>
      <c r="O203" s="302"/>
    </row>
    <row r="204" spans="1:15" s="68" customFormat="1" x14ac:dyDescent="0.3">
      <c r="A204" s="299"/>
      <c r="B204" s="300">
        <f t="shared" si="16"/>
        <v>192</v>
      </c>
      <c r="C204" s="309"/>
      <c r="D204" s="310"/>
      <c r="E204" s="310"/>
      <c r="F204" s="310"/>
      <c r="G204" s="310"/>
      <c r="H204" s="311"/>
      <c r="I204" s="312"/>
      <c r="J204" s="315"/>
      <c r="K204" s="313"/>
      <c r="L204" s="313"/>
      <c r="M204" s="314"/>
      <c r="N204" s="301">
        <f t="shared" si="17"/>
        <v>0</v>
      </c>
      <c r="O204" s="302"/>
    </row>
    <row r="205" spans="1:15" s="68" customFormat="1" x14ac:dyDescent="0.3">
      <c r="A205" s="299"/>
      <c r="B205" s="300">
        <f t="shared" si="16"/>
        <v>193</v>
      </c>
      <c r="C205" s="309"/>
      <c r="D205" s="310"/>
      <c r="E205" s="310"/>
      <c r="F205" s="310"/>
      <c r="G205" s="310"/>
      <c r="H205" s="311"/>
      <c r="I205" s="312"/>
      <c r="J205" s="315"/>
      <c r="K205" s="313"/>
      <c r="L205" s="313"/>
      <c r="M205" s="314"/>
      <c r="N205" s="301">
        <f t="shared" si="17"/>
        <v>0</v>
      </c>
      <c r="O205" s="302"/>
    </row>
    <row r="206" spans="1:15" s="68" customFormat="1" x14ac:dyDescent="0.3">
      <c r="A206" s="299"/>
      <c r="B206" s="300">
        <f t="shared" si="16"/>
        <v>194</v>
      </c>
      <c r="C206" s="309"/>
      <c r="D206" s="310"/>
      <c r="E206" s="310"/>
      <c r="F206" s="310"/>
      <c r="G206" s="310"/>
      <c r="H206" s="311"/>
      <c r="I206" s="312"/>
      <c r="J206" s="315"/>
      <c r="K206" s="313"/>
      <c r="L206" s="313"/>
      <c r="M206" s="314"/>
      <c r="N206" s="301">
        <f t="shared" si="17"/>
        <v>0</v>
      </c>
      <c r="O206" s="302"/>
    </row>
    <row r="207" spans="1:15" s="68" customFormat="1" x14ac:dyDescent="0.3">
      <c r="A207" s="299"/>
      <c r="B207" s="300">
        <f t="shared" si="16"/>
        <v>195</v>
      </c>
      <c r="C207" s="309"/>
      <c r="D207" s="310"/>
      <c r="E207" s="310"/>
      <c r="F207" s="310"/>
      <c r="G207" s="310"/>
      <c r="H207" s="311"/>
      <c r="I207" s="312"/>
      <c r="J207" s="315"/>
      <c r="K207" s="313"/>
      <c r="L207" s="313"/>
      <c r="M207" s="314"/>
      <c r="N207" s="301">
        <f t="shared" si="17"/>
        <v>0</v>
      </c>
      <c r="O207" s="302"/>
    </row>
    <row r="208" spans="1:15" s="68" customFormat="1" x14ac:dyDescent="0.3">
      <c r="A208" s="299"/>
      <c r="B208" s="300">
        <f t="shared" si="16"/>
        <v>196</v>
      </c>
      <c r="C208" s="309"/>
      <c r="D208" s="310"/>
      <c r="E208" s="310"/>
      <c r="F208" s="310"/>
      <c r="G208" s="310"/>
      <c r="H208" s="311"/>
      <c r="I208" s="312"/>
      <c r="J208" s="315"/>
      <c r="K208" s="313"/>
      <c r="L208" s="313"/>
      <c r="M208" s="314"/>
      <c r="N208" s="301">
        <f t="shared" si="17"/>
        <v>0</v>
      </c>
      <c r="O208" s="302"/>
    </row>
    <row r="209" spans="1:15" s="68" customFormat="1" x14ac:dyDescent="0.3">
      <c r="A209" s="299"/>
      <c r="B209" s="300">
        <f t="shared" si="16"/>
        <v>197</v>
      </c>
      <c r="C209" s="309"/>
      <c r="D209" s="310"/>
      <c r="E209" s="310"/>
      <c r="F209" s="310"/>
      <c r="G209" s="310"/>
      <c r="H209" s="311"/>
      <c r="I209" s="312"/>
      <c r="J209" s="315"/>
      <c r="K209" s="313"/>
      <c r="L209" s="313"/>
      <c r="M209" s="314"/>
      <c r="N209" s="301">
        <f t="shared" si="17"/>
        <v>0</v>
      </c>
      <c r="O209" s="302"/>
    </row>
    <row r="210" spans="1:15" s="68" customFormat="1" x14ac:dyDescent="0.3">
      <c r="A210" s="299"/>
      <c r="B210" s="300">
        <f t="shared" si="16"/>
        <v>198</v>
      </c>
      <c r="C210" s="309"/>
      <c r="D210" s="310"/>
      <c r="E210" s="310"/>
      <c r="F210" s="310"/>
      <c r="G210" s="310"/>
      <c r="H210" s="311"/>
      <c r="I210" s="312"/>
      <c r="J210" s="315"/>
      <c r="K210" s="313"/>
      <c r="L210" s="313"/>
      <c r="M210" s="314"/>
      <c r="N210" s="301">
        <f t="shared" si="17"/>
        <v>0</v>
      </c>
      <c r="O210" s="302"/>
    </row>
    <row r="211" spans="1:15" s="68" customFormat="1" x14ac:dyDescent="0.3">
      <c r="A211" s="299"/>
      <c r="B211" s="300">
        <f t="shared" si="16"/>
        <v>199</v>
      </c>
      <c r="C211" s="309"/>
      <c r="D211" s="310"/>
      <c r="E211" s="310"/>
      <c r="F211" s="310"/>
      <c r="G211" s="310"/>
      <c r="H211" s="311"/>
      <c r="I211" s="312"/>
      <c r="J211" s="315"/>
      <c r="K211" s="313"/>
      <c r="L211" s="313"/>
      <c r="M211" s="314"/>
      <c r="N211" s="301">
        <f t="shared" si="17"/>
        <v>0</v>
      </c>
      <c r="O211" s="302"/>
    </row>
    <row r="212" spans="1:15" s="68" customFormat="1" x14ac:dyDescent="0.3">
      <c r="A212" s="299"/>
      <c r="B212" s="300">
        <f t="shared" si="16"/>
        <v>200</v>
      </c>
      <c r="C212" s="309"/>
      <c r="D212" s="310"/>
      <c r="E212" s="310"/>
      <c r="F212" s="310"/>
      <c r="G212" s="310"/>
      <c r="H212" s="311"/>
      <c r="I212" s="312"/>
      <c r="J212" s="315"/>
      <c r="K212" s="313"/>
      <c r="L212" s="313"/>
      <c r="M212" s="314"/>
      <c r="N212" s="301">
        <f t="shared" si="17"/>
        <v>0</v>
      </c>
      <c r="O212" s="302"/>
    </row>
    <row r="213" spans="1:15" s="68" customFormat="1" x14ac:dyDescent="0.3">
      <c r="A213" s="299"/>
      <c r="B213" s="300">
        <f t="shared" si="16"/>
        <v>201</v>
      </c>
      <c r="C213" s="309"/>
      <c r="D213" s="310"/>
      <c r="E213" s="310"/>
      <c r="F213" s="310"/>
      <c r="G213" s="310"/>
      <c r="H213" s="311"/>
      <c r="I213" s="312"/>
      <c r="J213" s="315"/>
      <c r="K213" s="313"/>
      <c r="L213" s="313"/>
      <c r="M213" s="314"/>
      <c r="N213" s="301">
        <f t="shared" si="17"/>
        <v>0</v>
      </c>
      <c r="O213" s="302"/>
    </row>
    <row r="214" spans="1:15" s="68" customFormat="1" x14ac:dyDescent="0.3">
      <c r="A214" s="299"/>
      <c r="B214" s="300">
        <f t="shared" si="16"/>
        <v>202</v>
      </c>
      <c r="C214" s="309"/>
      <c r="D214" s="310"/>
      <c r="E214" s="310"/>
      <c r="F214" s="310"/>
      <c r="G214" s="310"/>
      <c r="H214" s="311"/>
      <c r="I214" s="312"/>
      <c r="J214" s="315"/>
      <c r="K214" s="313"/>
      <c r="L214" s="313"/>
      <c r="M214" s="314"/>
      <c r="N214" s="301">
        <f t="shared" si="17"/>
        <v>0</v>
      </c>
      <c r="O214" s="302"/>
    </row>
    <row r="215" spans="1:15" s="68" customFormat="1" x14ac:dyDescent="0.3">
      <c r="A215" s="299"/>
      <c r="B215" s="300">
        <f t="shared" si="16"/>
        <v>203</v>
      </c>
      <c r="C215" s="309"/>
      <c r="D215" s="310"/>
      <c r="E215" s="310"/>
      <c r="F215" s="310"/>
      <c r="G215" s="310"/>
      <c r="H215" s="311"/>
      <c r="I215" s="312"/>
      <c r="J215" s="315"/>
      <c r="K215" s="313"/>
      <c r="L215" s="313"/>
      <c r="M215" s="314"/>
      <c r="N215" s="301">
        <f t="shared" si="17"/>
        <v>0</v>
      </c>
      <c r="O215" s="302"/>
    </row>
    <row r="216" spans="1:15" s="68" customFormat="1" x14ac:dyDescent="0.3">
      <c r="A216" s="299"/>
      <c r="B216" s="300">
        <f t="shared" si="16"/>
        <v>204</v>
      </c>
      <c r="C216" s="309"/>
      <c r="D216" s="310"/>
      <c r="E216" s="310"/>
      <c r="F216" s="310"/>
      <c r="G216" s="310"/>
      <c r="H216" s="311"/>
      <c r="I216" s="312"/>
      <c r="J216" s="315"/>
      <c r="K216" s="313"/>
      <c r="L216" s="313"/>
      <c r="M216" s="314"/>
      <c r="N216" s="301">
        <f t="shared" si="17"/>
        <v>0</v>
      </c>
      <c r="O216" s="302"/>
    </row>
    <row r="217" spans="1:15" s="68" customFormat="1" x14ac:dyDescent="0.3">
      <c r="A217" s="299"/>
      <c r="B217" s="300">
        <f t="shared" si="16"/>
        <v>205</v>
      </c>
      <c r="C217" s="309"/>
      <c r="D217" s="310"/>
      <c r="E217" s="310"/>
      <c r="F217" s="310"/>
      <c r="G217" s="310"/>
      <c r="H217" s="311"/>
      <c r="I217" s="312"/>
      <c r="J217" s="315"/>
      <c r="K217" s="313"/>
      <c r="L217" s="313"/>
      <c r="M217" s="314"/>
      <c r="N217" s="301">
        <f t="shared" si="17"/>
        <v>0</v>
      </c>
      <c r="O217" s="302"/>
    </row>
    <row r="218" spans="1:15" s="68" customFormat="1" x14ac:dyDescent="0.3">
      <c r="A218" s="299"/>
      <c r="B218" s="300">
        <f t="shared" si="16"/>
        <v>206</v>
      </c>
      <c r="C218" s="309"/>
      <c r="D218" s="310"/>
      <c r="E218" s="310"/>
      <c r="F218" s="310"/>
      <c r="G218" s="310"/>
      <c r="H218" s="311"/>
      <c r="I218" s="312"/>
      <c r="J218" s="315"/>
      <c r="K218" s="313"/>
      <c r="L218" s="313"/>
      <c r="M218" s="314"/>
      <c r="N218" s="301">
        <f t="shared" si="17"/>
        <v>0</v>
      </c>
      <c r="O218" s="302"/>
    </row>
    <row r="219" spans="1:15" s="68" customFormat="1" x14ac:dyDescent="0.3">
      <c r="A219" s="299"/>
      <c r="B219" s="300">
        <f t="shared" si="16"/>
        <v>207</v>
      </c>
      <c r="C219" s="309"/>
      <c r="D219" s="310"/>
      <c r="E219" s="310"/>
      <c r="F219" s="310"/>
      <c r="G219" s="310"/>
      <c r="H219" s="311"/>
      <c r="I219" s="312"/>
      <c r="J219" s="315"/>
      <c r="K219" s="313"/>
      <c r="L219" s="313"/>
      <c r="M219" s="314"/>
      <c r="N219" s="301">
        <f t="shared" si="17"/>
        <v>0</v>
      </c>
      <c r="O219" s="302"/>
    </row>
    <row r="220" spans="1:15" s="68" customFormat="1" x14ac:dyDescent="0.3">
      <c r="A220" s="299"/>
      <c r="B220" s="300">
        <f t="shared" si="16"/>
        <v>208</v>
      </c>
      <c r="C220" s="309"/>
      <c r="D220" s="310"/>
      <c r="E220" s="310"/>
      <c r="F220" s="310"/>
      <c r="G220" s="310"/>
      <c r="H220" s="311"/>
      <c r="I220" s="312"/>
      <c r="J220" s="315"/>
      <c r="K220" s="313"/>
      <c r="L220" s="313"/>
      <c r="M220" s="314"/>
      <c r="N220" s="301">
        <f t="shared" si="17"/>
        <v>0</v>
      </c>
      <c r="O220" s="302"/>
    </row>
    <row r="221" spans="1:15" s="68" customFormat="1" x14ac:dyDescent="0.3">
      <c r="A221" s="299"/>
      <c r="B221" s="300">
        <f t="shared" si="16"/>
        <v>209</v>
      </c>
      <c r="C221" s="309"/>
      <c r="D221" s="310"/>
      <c r="E221" s="310"/>
      <c r="F221" s="310"/>
      <c r="G221" s="310"/>
      <c r="H221" s="311"/>
      <c r="I221" s="312"/>
      <c r="J221" s="315"/>
      <c r="K221" s="313"/>
      <c r="L221" s="313"/>
      <c r="M221" s="314"/>
      <c r="N221" s="301">
        <f t="shared" si="17"/>
        <v>0</v>
      </c>
      <c r="O221" s="302"/>
    </row>
    <row r="222" spans="1:15" s="68" customFormat="1" x14ac:dyDescent="0.3">
      <c r="A222" s="299"/>
      <c r="B222" s="300">
        <f t="shared" si="16"/>
        <v>210</v>
      </c>
      <c r="C222" s="309"/>
      <c r="D222" s="310"/>
      <c r="E222" s="310"/>
      <c r="F222" s="310"/>
      <c r="G222" s="310"/>
      <c r="H222" s="311"/>
      <c r="I222" s="312"/>
      <c r="J222" s="315"/>
      <c r="K222" s="313"/>
      <c r="L222" s="313"/>
      <c r="M222" s="314"/>
      <c r="N222" s="301">
        <f t="shared" si="17"/>
        <v>0</v>
      </c>
      <c r="O222" s="302"/>
    </row>
    <row r="223" spans="1:15" s="68" customFormat="1" x14ac:dyDescent="0.3">
      <c r="A223" s="299"/>
      <c r="B223" s="300">
        <f t="shared" si="16"/>
        <v>211</v>
      </c>
      <c r="C223" s="309"/>
      <c r="D223" s="310"/>
      <c r="E223" s="310"/>
      <c r="F223" s="310"/>
      <c r="G223" s="310"/>
      <c r="H223" s="311"/>
      <c r="I223" s="312"/>
      <c r="J223" s="315"/>
      <c r="K223" s="313"/>
      <c r="L223" s="313"/>
      <c r="M223" s="314"/>
      <c r="N223" s="301">
        <f t="shared" si="17"/>
        <v>0</v>
      </c>
      <c r="O223" s="302"/>
    </row>
    <row r="224" spans="1:15" s="68" customFormat="1" x14ac:dyDescent="0.3">
      <c r="A224" s="299"/>
      <c r="B224" s="300">
        <f t="shared" si="16"/>
        <v>212</v>
      </c>
      <c r="C224" s="309"/>
      <c r="D224" s="310"/>
      <c r="E224" s="310"/>
      <c r="F224" s="310"/>
      <c r="G224" s="310"/>
      <c r="H224" s="311"/>
      <c r="I224" s="312"/>
      <c r="J224" s="315"/>
      <c r="K224" s="313"/>
      <c r="L224" s="313"/>
      <c r="M224" s="314"/>
      <c r="N224" s="301">
        <f t="shared" si="17"/>
        <v>0</v>
      </c>
      <c r="O224" s="302"/>
    </row>
    <row r="225" spans="1:15" s="68" customFormat="1" x14ac:dyDescent="0.3">
      <c r="A225" s="299"/>
      <c r="B225" s="300">
        <f t="shared" si="16"/>
        <v>213</v>
      </c>
      <c r="C225" s="309"/>
      <c r="D225" s="310"/>
      <c r="E225" s="310"/>
      <c r="F225" s="310"/>
      <c r="G225" s="310"/>
      <c r="H225" s="311"/>
      <c r="I225" s="312"/>
      <c r="J225" s="315"/>
      <c r="K225" s="313"/>
      <c r="L225" s="313"/>
      <c r="M225" s="314"/>
      <c r="N225" s="301">
        <f t="shared" si="17"/>
        <v>0</v>
      </c>
      <c r="O225" s="302"/>
    </row>
    <row r="226" spans="1:15" s="68" customFormat="1" x14ac:dyDescent="0.3">
      <c r="A226" s="299"/>
      <c r="B226" s="300">
        <f t="shared" si="16"/>
        <v>214</v>
      </c>
      <c r="C226" s="309"/>
      <c r="D226" s="310"/>
      <c r="E226" s="310"/>
      <c r="F226" s="310"/>
      <c r="G226" s="310"/>
      <c r="H226" s="311"/>
      <c r="I226" s="312"/>
      <c r="J226" s="315"/>
      <c r="K226" s="313"/>
      <c r="L226" s="313"/>
      <c r="M226" s="314"/>
      <c r="N226" s="301">
        <f t="shared" si="17"/>
        <v>0</v>
      </c>
      <c r="O226" s="302"/>
    </row>
    <row r="227" spans="1:15" s="68" customFormat="1" x14ac:dyDescent="0.3">
      <c r="A227" s="299"/>
      <c r="B227" s="300">
        <f t="shared" si="16"/>
        <v>215</v>
      </c>
      <c r="C227" s="309"/>
      <c r="D227" s="310"/>
      <c r="E227" s="310"/>
      <c r="F227" s="310"/>
      <c r="G227" s="310"/>
      <c r="H227" s="311"/>
      <c r="I227" s="312"/>
      <c r="J227" s="315"/>
      <c r="K227" s="313"/>
      <c r="L227" s="313"/>
      <c r="M227" s="314"/>
      <c r="N227" s="301">
        <f t="shared" si="17"/>
        <v>0</v>
      </c>
      <c r="O227" s="302"/>
    </row>
    <row r="228" spans="1:15" s="68" customFormat="1" x14ac:dyDescent="0.3">
      <c r="A228" s="299"/>
      <c r="B228" s="300">
        <f t="shared" si="16"/>
        <v>216</v>
      </c>
      <c r="C228" s="309"/>
      <c r="D228" s="310"/>
      <c r="E228" s="310"/>
      <c r="F228" s="310"/>
      <c r="G228" s="310"/>
      <c r="H228" s="311"/>
      <c r="I228" s="312"/>
      <c r="J228" s="315"/>
      <c r="K228" s="313"/>
      <c r="L228" s="313"/>
      <c r="M228" s="314"/>
      <c r="N228" s="301">
        <f t="shared" si="17"/>
        <v>0</v>
      </c>
      <c r="O228" s="302"/>
    </row>
    <row r="229" spans="1:15" s="68" customFormat="1" x14ac:dyDescent="0.3">
      <c r="A229" s="299"/>
      <c r="B229" s="300">
        <f t="shared" si="16"/>
        <v>217</v>
      </c>
      <c r="C229" s="309"/>
      <c r="D229" s="310"/>
      <c r="E229" s="310"/>
      <c r="F229" s="310"/>
      <c r="G229" s="310"/>
      <c r="H229" s="311"/>
      <c r="I229" s="312"/>
      <c r="J229" s="315"/>
      <c r="K229" s="313"/>
      <c r="L229" s="313"/>
      <c r="M229" s="314"/>
      <c r="N229" s="301">
        <f t="shared" si="17"/>
        <v>0</v>
      </c>
      <c r="O229" s="302"/>
    </row>
    <row r="230" spans="1:15" s="68" customFormat="1" x14ac:dyDescent="0.3">
      <c r="A230" s="299"/>
      <c r="B230" s="300">
        <f t="shared" ref="B230:B261" si="18">ROW()-12</f>
        <v>218</v>
      </c>
      <c r="C230" s="309"/>
      <c r="D230" s="310"/>
      <c r="E230" s="310"/>
      <c r="F230" s="310"/>
      <c r="G230" s="310"/>
      <c r="H230" s="311"/>
      <c r="I230" s="312"/>
      <c r="J230" s="315"/>
      <c r="K230" s="313"/>
      <c r="L230" s="313"/>
      <c r="M230" s="314"/>
      <c r="N230" s="301">
        <f t="shared" ref="N230:N261" si="19">($J230-($J230*$L230))+(($J230-($J230*$L230))*$K230)</f>
        <v>0</v>
      </c>
      <c r="O230" s="302"/>
    </row>
    <row r="231" spans="1:15" s="68" customFormat="1" x14ac:dyDescent="0.3">
      <c r="A231" s="299"/>
      <c r="B231" s="300">
        <f t="shared" si="18"/>
        <v>219</v>
      </c>
      <c r="C231" s="309"/>
      <c r="D231" s="310"/>
      <c r="E231" s="310"/>
      <c r="F231" s="310"/>
      <c r="G231" s="310"/>
      <c r="H231" s="311"/>
      <c r="I231" s="312"/>
      <c r="J231" s="315"/>
      <c r="K231" s="313"/>
      <c r="L231" s="313"/>
      <c r="M231" s="314"/>
      <c r="N231" s="301">
        <f t="shared" si="19"/>
        <v>0</v>
      </c>
      <c r="O231" s="302"/>
    </row>
    <row r="232" spans="1:15" s="68" customFormat="1" x14ac:dyDescent="0.3">
      <c r="A232" s="299"/>
      <c r="B232" s="300">
        <f t="shared" si="18"/>
        <v>220</v>
      </c>
      <c r="C232" s="309"/>
      <c r="D232" s="310"/>
      <c r="E232" s="310"/>
      <c r="F232" s="310"/>
      <c r="G232" s="310"/>
      <c r="H232" s="311"/>
      <c r="I232" s="312"/>
      <c r="J232" s="315"/>
      <c r="K232" s="313"/>
      <c r="L232" s="313"/>
      <c r="M232" s="314"/>
      <c r="N232" s="301">
        <f t="shared" si="19"/>
        <v>0</v>
      </c>
      <c r="O232" s="302"/>
    </row>
    <row r="233" spans="1:15" s="68" customFormat="1" x14ac:dyDescent="0.3">
      <c r="A233" s="299"/>
      <c r="B233" s="300">
        <f t="shared" si="18"/>
        <v>221</v>
      </c>
      <c r="C233" s="309"/>
      <c r="D233" s="310"/>
      <c r="E233" s="310"/>
      <c r="F233" s="310"/>
      <c r="G233" s="310"/>
      <c r="H233" s="311"/>
      <c r="I233" s="312"/>
      <c r="J233" s="315"/>
      <c r="K233" s="313"/>
      <c r="L233" s="313"/>
      <c r="M233" s="314"/>
      <c r="N233" s="301">
        <f t="shared" si="19"/>
        <v>0</v>
      </c>
      <c r="O233" s="302"/>
    </row>
    <row r="234" spans="1:15" s="68" customFormat="1" x14ac:dyDescent="0.3">
      <c r="A234" s="299"/>
      <c r="B234" s="300">
        <f t="shared" si="18"/>
        <v>222</v>
      </c>
      <c r="C234" s="309"/>
      <c r="D234" s="310"/>
      <c r="E234" s="310"/>
      <c r="F234" s="310"/>
      <c r="G234" s="310"/>
      <c r="H234" s="311"/>
      <c r="I234" s="312"/>
      <c r="J234" s="315"/>
      <c r="K234" s="313"/>
      <c r="L234" s="313"/>
      <c r="M234" s="314"/>
      <c r="N234" s="301">
        <f t="shared" si="19"/>
        <v>0</v>
      </c>
      <c r="O234" s="302"/>
    </row>
    <row r="235" spans="1:15" s="68" customFormat="1" x14ac:dyDescent="0.3">
      <c r="A235" s="299"/>
      <c r="B235" s="300">
        <f t="shared" si="18"/>
        <v>223</v>
      </c>
      <c r="C235" s="309"/>
      <c r="D235" s="310"/>
      <c r="E235" s="310"/>
      <c r="F235" s="310"/>
      <c r="G235" s="310"/>
      <c r="H235" s="311"/>
      <c r="I235" s="312"/>
      <c r="J235" s="315"/>
      <c r="K235" s="313"/>
      <c r="L235" s="313"/>
      <c r="M235" s="314"/>
      <c r="N235" s="301">
        <f t="shared" si="19"/>
        <v>0</v>
      </c>
      <c r="O235" s="302"/>
    </row>
    <row r="236" spans="1:15" s="68" customFormat="1" x14ac:dyDescent="0.3">
      <c r="A236" s="299"/>
      <c r="B236" s="300">
        <f t="shared" si="18"/>
        <v>224</v>
      </c>
      <c r="C236" s="309"/>
      <c r="D236" s="310"/>
      <c r="E236" s="310"/>
      <c r="F236" s="310"/>
      <c r="G236" s="310"/>
      <c r="H236" s="311"/>
      <c r="I236" s="312"/>
      <c r="J236" s="315"/>
      <c r="K236" s="313"/>
      <c r="L236" s="313"/>
      <c r="M236" s="314"/>
      <c r="N236" s="301">
        <f t="shared" si="19"/>
        <v>0</v>
      </c>
      <c r="O236" s="302"/>
    </row>
    <row r="237" spans="1:15" s="68" customFormat="1" x14ac:dyDescent="0.3">
      <c r="A237" s="299"/>
      <c r="B237" s="300">
        <f t="shared" si="18"/>
        <v>225</v>
      </c>
      <c r="C237" s="309"/>
      <c r="D237" s="310"/>
      <c r="E237" s="310"/>
      <c r="F237" s="310"/>
      <c r="G237" s="310"/>
      <c r="H237" s="311"/>
      <c r="I237" s="312"/>
      <c r="J237" s="315"/>
      <c r="K237" s="313"/>
      <c r="L237" s="313"/>
      <c r="M237" s="314"/>
      <c r="N237" s="301">
        <f t="shared" si="19"/>
        <v>0</v>
      </c>
      <c r="O237" s="302"/>
    </row>
    <row r="238" spans="1:15" s="68" customFormat="1" x14ac:dyDescent="0.3">
      <c r="A238" s="299"/>
      <c r="B238" s="300">
        <f t="shared" si="18"/>
        <v>226</v>
      </c>
      <c r="C238" s="309"/>
      <c r="D238" s="310"/>
      <c r="E238" s="310"/>
      <c r="F238" s="310"/>
      <c r="G238" s="310"/>
      <c r="H238" s="311"/>
      <c r="I238" s="312"/>
      <c r="J238" s="315"/>
      <c r="K238" s="313"/>
      <c r="L238" s="313"/>
      <c r="M238" s="314"/>
      <c r="N238" s="301">
        <f t="shared" si="19"/>
        <v>0</v>
      </c>
      <c r="O238" s="302"/>
    </row>
    <row r="239" spans="1:15" s="68" customFormat="1" x14ac:dyDescent="0.3">
      <c r="A239" s="299"/>
      <c r="B239" s="300">
        <f t="shared" si="18"/>
        <v>227</v>
      </c>
      <c r="C239" s="309"/>
      <c r="D239" s="310"/>
      <c r="E239" s="310"/>
      <c r="F239" s="310"/>
      <c r="G239" s="310"/>
      <c r="H239" s="311"/>
      <c r="I239" s="312"/>
      <c r="J239" s="315"/>
      <c r="K239" s="313"/>
      <c r="L239" s="313"/>
      <c r="M239" s="314"/>
      <c r="N239" s="301">
        <f t="shared" si="19"/>
        <v>0</v>
      </c>
      <c r="O239" s="302"/>
    </row>
    <row r="240" spans="1:15" s="68" customFormat="1" x14ac:dyDescent="0.3">
      <c r="A240" s="299"/>
      <c r="B240" s="300">
        <f t="shared" si="18"/>
        <v>228</v>
      </c>
      <c r="C240" s="309"/>
      <c r="D240" s="310"/>
      <c r="E240" s="310"/>
      <c r="F240" s="310"/>
      <c r="G240" s="310"/>
      <c r="H240" s="311"/>
      <c r="I240" s="312"/>
      <c r="J240" s="315"/>
      <c r="K240" s="313"/>
      <c r="L240" s="313"/>
      <c r="M240" s="314"/>
      <c r="N240" s="301">
        <f t="shared" si="19"/>
        <v>0</v>
      </c>
      <c r="O240" s="302"/>
    </row>
    <row r="241" spans="1:15" s="68" customFormat="1" x14ac:dyDescent="0.3">
      <c r="A241" s="299"/>
      <c r="B241" s="300">
        <f t="shared" si="18"/>
        <v>229</v>
      </c>
      <c r="C241" s="309"/>
      <c r="D241" s="310"/>
      <c r="E241" s="310"/>
      <c r="F241" s="310"/>
      <c r="G241" s="310"/>
      <c r="H241" s="311"/>
      <c r="I241" s="312"/>
      <c r="J241" s="315"/>
      <c r="K241" s="313"/>
      <c r="L241" s="313"/>
      <c r="M241" s="314"/>
      <c r="N241" s="301">
        <f t="shared" si="19"/>
        <v>0</v>
      </c>
      <c r="O241" s="302"/>
    </row>
    <row r="242" spans="1:15" s="68" customFormat="1" x14ac:dyDescent="0.3">
      <c r="A242" s="299"/>
      <c r="B242" s="300">
        <f t="shared" si="18"/>
        <v>230</v>
      </c>
      <c r="C242" s="309"/>
      <c r="D242" s="310"/>
      <c r="E242" s="310"/>
      <c r="F242" s="310"/>
      <c r="G242" s="310"/>
      <c r="H242" s="311"/>
      <c r="I242" s="312"/>
      <c r="J242" s="315"/>
      <c r="K242" s="313"/>
      <c r="L242" s="313"/>
      <c r="M242" s="314"/>
      <c r="N242" s="301">
        <f t="shared" si="19"/>
        <v>0</v>
      </c>
      <c r="O242" s="302"/>
    </row>
    <row r="243" spans="1:15" s="68" customFormat="1" x14ac:dyDescent="0.3">
      <c r="A243" s="299"/>
      <c r="B243" s="300">
        <f t="shared" si="18"/>
        <v>231</v>
      </c>
      <c r="C243" s="309"/>
      <c r="D243" s="310"/>
      <c r="E243" s="310"/>
      <c r="F243" s="310"/>
      <c r="G243" s="310"/>
      <c r="H243" s="311"/>
      <c r="I243" s="312"/>
      <c r="J243" s="315"/>
      <c r="K243" s="313"/>
      <c r="L243" s="313"/>
      <c r="M243" s="314"/>
      <c r="N243" s="301">
        <f t="shared" si="19"/>
        <v>0</v>
      </c>
      <c r="O243" s="302"/>
    </row>
    <row r="244" spans="1:15" s="68" customFormat="1" x14ac:dyDescent="0.3">
      <c r="A244" s="299"/>
      <c r="B244" s="300">
        <f t="shared" si="18"/>
        <v>232</v>
      </c>
      <c r="C244" s="309"/>
      <c r="D244" s="310"/>
      <c r="E244" s="310"/>
      <c r="F244" s="310"/>
      <c r="G244" s="310"/>
      <c r="H244" s="311"/>
      <c r="I244" s="312"/>
      <c r="J244" s="315"/>
      <c r="K244" s="313"/>
      <c r="L244" s="313"/>
      <c r="M244" s="314"/>
      <c r="N244" s="301">
        <f t="shared" si="19"/>
        <v>0</v>
      </c>
      <c r="O244" s="302"/>
    </row>
    <row r="245" spans="1:15" s="68" customFormat="1" x14ac:dyDescent="0.3">
      <c r="A245" s="299"/>
      <c r="B245" s="300">
        <f t="shared" si="18"/>
        <v>233</v>
      </c>
      <c r="C245" s="309"/>
      <c r="D245" s="310"/>
      <c r="E245" s="310"/>
      <c r="F245" s="310"/>
      <c r="G245" s="310"/>
      <c r="H245" s="311"/>
      <c r="I245" s="312"/>
      <c r="J245" s="315"/>
      <c r="K245" s="313"/>
      <c r="L245" s="313"/>
      <c r="M245" s="314"/>
      <c r="N245" s="301">
        <f t="shared" si="19"/>
        <v>0</v>
      </c>
      <c r="O245" s="302"/>
    </row>
    <row r="246" spans="1:15" s="68" customFormat="1" x14ac:dyDescent="0.3">
      <c r="A246" s="299"/>
      <c r="B246" s="300">
        <f t="shared" si="18"/>
        <v>234</v>
      </c>
      <c r="C246" s="309"/>
      <c r="D246" s="310"/>
      <c r="E246" s="310"/>
      <c r="F246" s="310"/>
      <c r="G246" s="310"/>
      <c r="H246" s="311"/>
      <c r="I246" s="312"/>
      <c r="J246" s="315"/>
      <c r="K246" s="313"/>
      <c r="L246" s="313"/>
      <c r="M246" s="314"/>
      <c r="N246" s="301">
        <f t="shared" si="19"/>
        <v>0</v>
      </c>
      <c r="O246" s="302"/>
    </row>
    <row r="247" spans="1:15" s="68" customFormat="1" x14ac:dyDescent="0.3">
      <c r="A247" s="299"/>
      <c r="B247" s="300">
        <f t="shared" si="18"/>
        <v>235</v>
      </c>
      <c r="C247" s="309"/>
      <c r="D247" s="310"/>
      <c r="E247" s="310"/>
      <c r="F247" s="310"/>
      <c r="G247" s="310"/>
      <c r="H247" s="311"/>
      <c r="I247" s="312"/>
      <c r="J247" s="315"/>
      <c r="K247" s="313"/>
      <c r="L247" s="313"/>
      <c r="M247" s="314"/>
      <c r="N247" s="301">
        <f t="shared" si="19"/>
        <v>0</v>
      </c>
      <c r="O247" s="302"/>
    </row>
    <row r="248" spans="1:15" s="68" customFormat="1" x14ac:dyDescent="0.3">
      <c r="A248" s="299"/>
      <c r="B248" s="300">
        <f t="shared" si="18"/>
        <v>236</v>
      </c>
      <c r="C248" s="309"/>
      <c r="D248" s="310"/>
      <c r="E248" s="310"/>
      <c r="F248" s="310"/>
      <c r="G248" s="310"/>
      <c r="H248" s="311"/>
      <c r="I248" s="312"/>
      <c r="J248" s="315"/>
      <c r="K248" s="313"/>
      <c r="L248" s="313"/>
      <c r="M248" s="314"/>
      <c r="N248" s="301">
        <f t="shared" si="19"/>
        <v>0</v>
      </c>
      <c r="O248" s="302"/>
    </row>
    <row r="249" spans="1:15" s="68" customFormat="1" x14ac:dyDescent="0.3">
      <c r="A249" s="299"/>
      <c r="B249" s="300">
        <f t="shared" si="18"/>
        <v>237</v>
      </c>
      <c r="C249" s="309"/>
      <c r="D249" s="310"/>
      <c r="E249" s="310"/>
      <c r="F249" s="310"/>
      <c r="G249" s="310"/>
      <c r="H249" s="311"/>
      <c r="I249" s="312"/>
      <c r="J249" s="315"/>
      <c r="K249" s="313"/>
      <c r="L249" s="313"/>
      <c r="M249" s="314"/>
      <c r="N249" s="301">
        <f t="shared" si="19"/>
        <v>0</v>
      </c>
      <c r="O249" s="302"/>
    </row>
    <row r="250" spans="1:15" s="68" customFormat="1" x14ac:dyDescent="0.3">
      <c r="A250" s="299"/>
      <c r="B250" s="300">
        <f t="shared" si="18"/>
        <v>238</v>
      </c>
      <c r="C250" s="309"/>
      <c r="D250" s="310"/>
      <c r="E250" s="310"/>
      <c r="F250" s="310"/>
      <c r="G250" s="310"/>
      <c r="H250" s="311"/>
      <c r="I250" s="312"/>
      <c r="J250" s="315"/>
      <c r="K250" s="313"/>
      <c r="L250" s="313"/>
      <c r="M250" s="314"/>
      <c r="N250" s="301">
        <f t="shared" si="19"/>
        <v>0</v>
      </c>
      <c r="O250" s="302"/>
    </row>
    <row r="251" spans="1:15" s="68" customFormat="1" x14ac:dyDescent="0.3">
      <c r="A251" s="299"/>
      <c r="B251" s="300">
        <f t="shared" si="18"/>
        <v>239</v>
      </c>
      <c r="C251" s="309"/>
      <c r="D251" s="310"/>
      <c r="E251" s="310"/>
      <c r="F251" s="310"/>
      <c r="G251" s="310"/>
      <c r="H251" s="311"/>
      <c r="I251" s="312"/>
      <c r="J251" s="315"/>
      <c r="K251" s="313"/>
      <c r="L251" s="313"/>
      <c r="M251" s="314"/>
      <c r="N251" s="301">
        <f t="shared" si="19"/>
        <v>0</v>
      </c>
      <c r="O251" s="302"/>
    </row>
    <row r="252" spans="1:15" s="68" customFormat="1" x14ac:dyDescent="0.3">
      <c r="A252" s="299"/>
      <c r="B252" s="300">
        <f t="shared" si="18"/>
        <v>240</v>
      </c>
      <c r="C252" s="309"/>
      <c r="D252" s="310"/>
      <c r="E252" s="310"/>
      <c r="F252" s="310"/>
      <c r="G252" s="310"/>
      <c r="H252" s="311"/>
      <c r="I252" s="312"/>
      <c r="J252" s="315"/>
      <c r="K252" s="313"/>
      <c r="L252" s="313"/>
      <c r="M252" s="314"/>
      <c r="N252" s="301">
        <f t="shared" si="19"/>
        <v>0</v>
      </c>
      <c r="O252" s="302"/>
    </row>
    <row r="253" spans="1:15" s="68" customFormat="1" x14ac:dyDescent="0.3">
      <c r="A253" s="299"/>
      <c r="B253" s="300">
        <f t="shared" si="18"/>
        <v>241</v>
      </c>
      <c r="C253" s="309"/>
      <c r="D253" s="310"/>
      <c r="E253" s="310"/>
      <c r="F253" s="310"/>
      <c r="G253" s="310"/>
      <c r="H253" s="311"/>
      <c r="I253" s="312"/>
      <c r="J253" s="315"/>
      <c r="K253" s="313"/>
      <c r="L253" s="313"/>
      <c r="M253" s="314"/>
      <c r="N253" s="301">
        <f t="shared" si="19"/>
        <v>0</v>
      </c>
      <c r="O253" s="302"/>
    </row>
    <row r="254" spans="1:15" s="68" customFormat="1" x14ac:dyDescent="0.3">
      <c r="A254" s="299"/>
      <c r="B254" s="300">
        <f t="shared" si="18"/>
        <v>242</v>
      </c>
      <c r="C254" s="309"/>
      <c r="D254" s="310"/>
      <c r="E254" s="310"/>
      <c r="F254" s="310"/>
      <c r="G254" s="310"/>
      <c r="H254" s="311"/>
      <c r="I254" s="312"/>
      <c r="J254" s="315"/>
      <c r="K254" s="313"/>
      <c r="L254" s="313"/>
      <c r="M254" s="314"/>
      <c r="N254" s="301">
        <f t="shared" si="19"/>
        <v>0</v>
      </c>
      <c r="O254" s="302"/>
    </row>
    <row r="255" spans="1:15" s="68" customFormat="1" x14ac:dyDescent="0.3">
      <c r="A255" s="299"/>
      <c r="B255" s="300">
        <f t="shared" si="18"/>
        <v>243</v>
      </c>
      <c r="C255" s="309"/>
      <c r="D255" s="310"/>
      <c r="E255" s="310"/>
      <c r="F255" s="310"/>
      <c r="G255" s="310"/>
      <c r="H255" s="311"/>
      <c r="I255" s="312"/>
      <c r="J255" s="315"/>
      <c r="K255" s="313"/>
      <c r="L255" s="313"/>
      <c r="M255" s="314"/>
      <c r="N255" s="301">
        <f t="shared" si="19"/>
        <v>0</v>
      </c>
      <c r="O255" s="302"/>
    </row>
    <row r="256" spans="1:15" s="68" customFormat="1" x14ac:dyDescent="0.3">
      <c r="A256" s="299"/>
      <c r="B256" s="300">
        <f t="shared" si="18"/>
        <v>244</v>
      </c>
      <c r="C256" s="309"/>
      <c r="D256" s="310"/>
      <c r="E256" s="310"/>
      <c r="F256" s="310"/>
      <c r="G256" s="310"/>
      <c r="H256" s="311"/>
      <c r="I256" s="312"/>
      <c r="J256" s="315"/>
      <c r="K256" s="313"/>
      <c r="L256" s="313"/>
      <c r="M256" s="314"/>
      <c r="N256" s="301">
        <f t="shared" si="19"/>
        <v>0</v>
      </c>
      <c r="O256" s="302"/>
    </row>
    <row r="257" spans="1:15" s="68" customFormat="1" x14ac:dyDescent="0.3">
      <c r="A257" s="299"/>
      <c r="B257" s="300">
        <f t="shared" si="18"/>
        <v>245</v>
      </c>
      <c r="C257" s="309"/>
      <c r="D257" s="310"/>
      <c r="E257" s="310"/>
      <c r="F257" s="310"/>
      <c r="G257" s="310"/>
      <c r="H257" s="311"/>
      <c r="I257" s="312"/>
      <c r="J257" s="315"/>
      <c r="K257" s="313"/>
      <c r="L257" s="313"/>
      <c r="M257" s="314"/>
      <c r="N257" s="301">
        <f t="shared" si="19"/>
        <v>0</v>
      </c>
      <c r="O257" s="302"/>
    </row>
    <row r="258" spans="1:15" s="68" customFormat="1" x14ac:dyDescent="0.3">
      <c r="A258" s="299"/>
      <c r="B258" s="300">
        <f t="shared" si="18"/>
        <v>246</v>
      </c>
      <c r="C258" s="309"/>
      <c r="D258" s="310"/>
      <c r="E258" s="310"/>
      <c r="F258" s="310"/>
      <c r="G258" s="310"/>
      <c r="H258" s="311"/>
      <c r="I258" s="312"/>
      <c r="J258" s="315"/>
      <c r="K258" s="313"/>
      <c r="L258" s="313"/>
      <c r="M258" s="314"/>
      <c r="N258" s="301">
        <f t="shared" si="19"/>
        <v>0</v>
      </c>
      <c r="O258" s="302"/>
    </row>
    <row r="259" spans="1:15" s="68" customFormat="1" x14ac:dyDescent="0.3">
      <c r="A259" s="299"/>
      <c r="B259" s="300">
        <f t="shared" si="18"/>
        <v>247</v>
      </c>
      <c r="C259" s="309"/>
      <c r="D259" s="310"/>
      <c r="E259" s="310"/>
      <c r="F259" s="310"/>
      <c r="G259" s="310"/>
      <c r="H259" s="311"/>
      <c r="I259" s="312"/>
      <c r="J259" s="315"/>
      <c r="K259" s="313"/>
      <c r="L259" s="313"/>
      <c r="M259" s="314"/>
      <c r="N259" s="301">
        <f t="shared" si="19"/>
        <v>0</v>
      </c>
      <c r="O259" s="302"/>
    </row>
    <row r="260" spans="1:15" s="68" customFormat="1" x14ac:dyDescent="0.3">
      <c r="A260" s="299"/>
      <c r="B260" s="300">
        <f t="shared" si="18"/>
        <v>248</v>
      </c>
      <c r="C260" s="309"/>
      <c r="D260" s="310"/>
      <c r="E260" s="310"/>
      <c r="F260" s="310"/>
      <c r="G260" s="310"/>
      <c r="H260" s="311"/>
      <c r="I260" s="312"/>
      <c r="J260" s="315"/>
      <c r="K260" s="313"/>
      <c r="L260" s="313"/>
      <c r="M260" s="314"/>
      <c r="N260" s="301">
        <f t="shared" si="19"/>
        <v>0</v>
      </c>
      <c r="O260" s="302"/>
    </row>
    <row r="261" spans="1:15" s="68" customFormat="1" x14ac:dyDescent="0.3">
      <c r="A261" s="299"/>
      <c r="B261" s="300">
        <f t="shared" si="18"/>
        <v>249</v>
      </c>
      <c r="C261" s="309"/>
      <c r="D261" s="310"/>
      <c r="E261" s="310"/>
      <c r="F261" s="310"/>
      <c r="G261" s="310"/>
      <c r="H261" s="311"/>
      <c r="I261" s="312"/>
      <c r="J261" s="315"/>
      <c r="K261" s="313"/>
      <c r="L261" s="313"/>
      <c r="M261" s="314"/>
      <c r="N261" s="301">
        <f t="shared" si="19"/>
        <v>0</v>
      </c>
      <c r="O261" s="302"/>
    </row>
    <row r="262" spans="1:15" s="68" customFormat="1" x14ac:dyDescent="0.3">
      <c r="A262" s="299"/>
      <c r="B262" s="300">
        <f t="shared" ref="B262:B284" si="20">ROW()-12</f>
        <v>250</v>
      </c>
      <c r="C262" s="309"/>
      <c r="D262" s="310"/>
      <c r="E262" s="310"/>
      <c r="F262" s="310"/>
      <c r="G262" s="310"/>
      <c r="H262" s="311"/>
      <c r="I262" s="312"/>
      <c r="J262" s="315"/>
      <c r="K262" s="313"/>
      <c r="L262" s="313"/>
      <c r="M262" s="314"/>
      <c r="N262" s="301">
        <f t="shared" ref="N262:N284" si="21">($J262-($J262*$L262))+(($J262-($J262*$L262))*$K262)</f>
        <v>0</v>
      </c>
      <c r="O262" s="302"/>
    </row>
    <row r="263" spans="1:15" s="68" customFormat="1" x14ac:dyDescent="0.3">
      <c r="A263" s="299"/>
      <c r="B263" s="300">
        <f t="shared" si="20"/>
        <v>251</v>
      </c>
      <c r="C263" s="309"/>
      <c r="D263" s="310"/>
      <c r="E263" s="310"/>
      <c r="F263" s="310"/>
      <c r="G263" s="310"/>
      <c r="H263" s="311"/>
      <c r="I263" s="312"/>
      <c r="J263" s="315"/>
      <c r="K263" s="313"/>
      <c r="L263" s="313"/>
      <c r="M263" s="314"/>
      <c r="N263" s="301">
        <f t="shared" si="21"/>
        <v>0</v>
      </c>
      <c r="O263" s="302"/>
    </row>
    <row r="264" spans="1:15" s="68" customFormat="1" x14ac:dyDescent="0.3">
      <c r="A264" s="299"/>
      <c r="B264" s="300">
        <f t="shared" si="20"/>
        <v>252</v>
      </c>
      <c r="C264" s="309"/>
      <c r="D264" s="310"/>
      <c r="E264" s="310"/>
      <c r="F264" s="310"/>
      <c r="G264" s="310"/>
      <c r="H264" s="311"/>
      <c r="I264" s="312"/>
      <c r="J264" s="315"/>
      <c r="K264" s="313"/>
      <c r="L264" s="313"/>
      <c r="M264" s="314"/>
      <c r="N264" s="301">
        <f t="shared" si="21"/>
        <v>0</v>
      </c>
      <c r="O264" s="302"/>
    </row>
    <row r="265" spans="1:15" s="68" customFormat="1" x14ac:dyDescent="0.3">
      <c r="A265" s="299"/>
      <c r="B265" s="300">
        <f t="shared" si="20"/>
        <v>253</v>
      </c>
      <c r="C265" s="309"/>
      <c r="D265" s="310"/>
      <c r="E265" s="310"/>
      <c r="F265" s="310"/>
      <c r="G265" s="310"/>
      <c r="H265" s="311"/>
      <c r="I265" s="312"/>
      <c r="J265" s="315"/>
      <c r="K265" s="313"/>
      <c r="L265" s="313"/>
      <c r="M265" s="314"/>
      <c r="N265" s="301">
        <f t="shared" si="21"/>
        <v>0</v>
      </c>
      <c r="O265" s="302"/>
    </row>
    <row r="266" spans="1:15" s="68" customFormat="1" x14ac:dyDescent="0.3">
      <c r="A266" s="299"/>
      <c r="B266" s="300">
        <f t="shared" si="20"/>
        <v>254</v>
      </c>
      <c r="C266" s="309"/>
      <c r="D266" s="310"/>
      <c r="E266" s="310"/>
      <c r="F266" s="310"/>
      <c r="G266" s="310"/>
      <c r="H266" s="311"/>
      <c r="I266" s="312"/>
      <c r="J266" s="315"/>
      <c r="K266" s="313"/>
      <c r="L266" s="313"/>
      <c r="M266" s="314"/>
      <c r="N266" s="301">
        <f t="shared" si="21"/>
        <v>0</v>
      </c>
      <c r="O266" s="302"/>
    </row>
    <row r="267" spans="1:15" s="68" customFormat="1" x14ac:dyDescent="0.3">
      <c r="A267" s="299"/>
      <c r="B267" s="300">
        <f t="shared" si="20"/>
        <v>255</v>
      </c>
      <c r="C267" s="309"/>
      <c r="D267" s="310"/>
      <c r="E267" s="310"/>
      <c r="F267" s="310"/>
      <c r="G267" s="310"/>
      <c r="H267" s="311"/>
      <c r="I267" s="312"/>
      <c r="J267" s="315"/>
      <c r="K267" s="313"/>
      <c r="L267" s="313"/>
      <c r="M267" s="314"/>
      <c r="N267" s="301">
        <f t="shared" si="21"/>
        <v>0</v>
      </c>
      <c r="O267" s="302"/>
    </row>
    <row r="268" spans="1:15" s="68" customFormat="1" x14ac:dyDescent="0.3">
      <c r="A268" s="299"/>
      <c r="B268" s="300">
        <f t="shared" si="20"/>
        <v>256</v>
      </c>
      <c r="C268" s="309"/>
      <c r="D268" s="310"/>
      <c r="E268" s="310"/>
      <c r="F268" s="310"/>
      <c r="G268" s="310"/>
      <c r="H268" s="311"/>
      <c r="I268" s="312"/>
      <c r="J268" s="315"/>
      <c r="K268" s="313"/>
      <c r="L268" s="313"/>
      <c r="M268" s="314"/>
      <c r="N268" s="301">
        <f t="shared" si="21"/>
        <v>0</v>
      </c>
      <c r="O268" s="302"/>
    </row>
    <row r="269" spans="1:15" s="68" customFormat="1" x14ac:dyDescent="0.3">
      <c r="A269" s="299"/>
      <c r="B269" s="300">
        <f t="shared" si="20"/>
        <v>257</v>
      </c>
      <c r="C269" s="309"/>
      <c r="D269" s="310"/>
      <c r="E269" s="310"/>
      <c r="F269" s="310"/>
      <c r="G269" s="310"/>
      <c r="H269" s="311"/>
      <c r="I269" s="312"/>
      <c r="J269" s="315"/>
      <c r="K269" s="313"/>
      <c r="L269" s="313"/>
      <c r="M269" s="314"/>
      <c r="N269" s="301">
        <f t="shared" si="21"/>
        <v>0</v>
      </c>
      <c r="O269" s="302"/>
    </row>
    <row r="270" spans="1:15" s="68" customFormat="1" x14ac:dyDescent="0.3">
      <c r="A270" s="299"/>
      <c r="B270" s="300">
        <f t="shared" si="20"/>
        <v>258</v>
      </c>
      <c r="C270" s="309"/>
      <c r="D270" s="310"/>
      <c r="E270" s="310"/>
      <c r="F270" s="310"/>
      <c r="G270" s="310"/>
      <c r="H270" s="311"/>
      <c r="I270" s="312"/>
      <c r="J270" s="315"/>
      <c r="K270" s="313"/>
      <c r="L270" s="313"/>
      <c r="M270" s="314"/>
      <c r="N270" s="301">
        <f t="shared" si="21"/>
        <v>0</v>
      </c>
      <c r="O270" s="302"/>
    </row>
    <row r="271" spans="1:15" s="68" customFormat="1" x14ac:dyDescent="0.3">
      <c r="A271" s="299"/>
      <c r="B271" s="300">
        <f t="shared" si="20"/>
        <v>259</v>
      </c>
      <c r="C271" s="309"/>
      <c r="D271" s="310"/>
      <c r="E271" s="310"/>
      <c r="F271" s="310"/>
      <c r="G271" s="310"/>
      <c r="H271" s="311"/>
      <c r="I271" s="312"/>
      <c r="J271" s="315"/>
      <c r="K271" s="313"/>
      <c r="L271" s="313"/>
      <c r="M271" s="314"/>
      <c r="N271" s="301">
        <f t="shared" si="21"/>
        <v>0</v>
      </c>
      <c r="O271" s="302"/>
    </row>
    <row r="272" spans="1:15" s="68" customFormat="1" x14ac:dyDescent="0.3">
      <c r="A272" s="299"/>
      <c r="B272" s="300">
        <f t="shared" si="20"/>
        <v>260</v>
      </c>
      <c r="C272" s="309"/>
      <c r="D272" s="310"/>
      <c r="E272" s="310"/>
      <c r="F272" s="310"/>
      <c r="G272" s="310"/>
      <c r="H272" s="311"/>
      <c r="I272" s="312"/>
      <c r="J272" s="315"/>
      <c r="K272" s="313"/>
      <c r="L272" s="313"/>
      <c r="M272" s="314"/>
      <c r="N272" s="301">
        <f t="shared" si="21"/>
        <v>0</v>
      </c>
      <c r="O272" s="302"/>
    </row>
    <row r="273" spans="1:15" s="68" customFormat="1" x14ac:dyDescent="0.3">
      <c r="A273" s="299"/>
      <c r="B273" s="300">
        <f t="shared" si="20"/>
        <v>261</v>
      </c>
      <c r="C273" s="309"/>
      <c r="D273" s="310"/>
      <c r="E273" s="310"/>
      <c r="F273" s="310"/>
      <c r="G273" s="310"/>
      <c r="H273" s="311"/>
      <c r="I273" s="312"/>
      <c r="J273" s="315"/>
      <c r="K273" s="313"/>
      <c r="L273" s="313"/>
      <c r="M273" s="314"/>
      <c r="N273" s="301">
        <f t="shared" si="21"/>
        <v>0</v>
      </c>
      <c r="O273" s="302"/>
    </row>
    <row r="274" spans="1:15" s="68" customFormat="1" x14ac:dyDescent="0.3">
      <c r="A274" s="299"/>
      <c r="B274" s="300">
        <f t="shared" si="20"/>
        <v>262</v>
      </c>
      <c r="C274" s="309"/>
      <c r="D274" s="310"/>
      <c r="E274" s="310"/>
      <c r="F274" s="310"/>
      <c r="G274" s="310"/>
      <c r="H274" s="311"/>
      <c r="I274" s="312"/>
      <c r="J274" s="315"/>
      <c r="K274" s="313"/>
      <c r="L274" s="313"/>
      <c r="M274" s="314"/>
      <c r="N274" s="301">
        <f t="shared" si="21"/>
        <v>0</v>
      </c>
      <c r="O274" s="302"/>
    </row>
    <row r="275" spans="1:15" s="68" customFormat="1" x14ac:dyDescent="0.3">
      <c r="A275" s="299"/>
      <c r="B275" s="300">
        <f t="shared" si="20"/>
        <v>263</v>
      </c>
      <c r="C275" s="309"/>
      <c r="D275" s="310"/>
      <c r="E275" s="310"/>
      <c r="F275" s="310"/>
      <c r="G275" s="310"/>
      <c r="H275" s="311"/>
      <c r="I275" s="312"/>
      <c r="J275" s="315"/>
      <c r="K275" s="313"/>
      <c r="L275" s="313"/>
      <c r="M275" s="314"/>
      <c r="N275" s="301">
        <f t="shared" si="21"/>
        <v>0</v>
      </c>
      <c r="O275" s="302"/>
    </row>
    <row r="276" spans="1:15" s="68" customFormat="1" x14ac:dyDescent="0.3">
      <c r="A276" s="299"/>
      <c r="B276" s="300">
        <f t="shared" si="20"/>
        <v>264</v>
      </c>
      <c r="C276" s="309"/>
      <c r="D276" s="310"/>
      <c r="E276" s="310"/>
      <c r="F276" s="310"/>
      <c r="G276" s="310"/>
      <c r="H276" s="311"/>
      <c r="I276" s="312"/>
      <c r="J276" s="315"/>
      <c r="K276" s="313"/>
      <c r="L276" s="313"/>
      <c r="M276" s="314"/>
      <c r="N276" s="301">
        <f t="shared" si="21"/>
        <v>0</v>
      </c>
      <c r="O276" s="302"/>
    </row>
    <row r="277" spans="1:15" s="68" customFormat="1" x14ac:dyDescent="0.3">
      <c r="A277" s="299"/>
      <c r="B277" s="300">
        <f t="shared" si="20"/>
        <v>265</v>
      </c>
      <c r="C277" s="309"/>
      <c r="D277" s="310"/>
      <c r="E277" s="310"/>
      <c r="F277" s="310"/>
      <c r="G277" s="310"/>
      <c r="H277" s="311"/>
      <c r="I277" s="312"/>
      <c r="J277" s="315"/>
      <c r="K277" s="313"/>
      <c r="L277" s="313"/>
      <c r="M277" s="314"/>
      <c r="N277" s="301">
        <f t="shared" si="21"/>
        <v>0</v>
      </c>
      <c r="O277" s="302"/>
    </row>
    <row r="278" spans="1:15" s="68" customFormat="1" x14ac:dyDescent="0.3">
      <c r="A278" s="299"/>
      <c r="B278" s="300">
        <f t="shared" si="20"/>
        <v>266</v>
      </c>
      <c r="C278" s="309"/>
      <c r="D278" s="310"/>
      <c r="E278" s="310"/>
      <c r="F278" s="310"/>
      <c r="G278" s="310"/>
      <c r="H278" s="311"/>
      <c r="I278" s="312"/>
      <c r="J278" s="315"/>
      <c r="K278" s="313"/>
      <c r="L278" s="313"/>
      <c r="M278" s="314"/>
      <c r="N278" s="301">
        <f t="shared" si="21"/>
        <v>0</v>
      </c>
      <c r="O278" s="302"/>
    </row>
    <row r="279" spans="1:15" s="68" customFormat="1" x14ac:dyDescent="0.3">
      <c r="A279" s="299"/>
      <c r="B279" s="300">
        <f t="shared" si="20"/>
        <v>267</v>
      </c>
      <c r="C279" s="309"/>
      <c r="D279" s="310"/>
      <c r="E279" s="310"/>
      <c r="F279" s="310"/>
      <c r="G279" s="310"/>
      <c r="H279" s="311"/>
      <c r="I279" s="312"/>
      <c r="J279" s="315"/>
      <c r="K279" s="313"/>
      <c r="L279" s="313"/>
      <c r="M279" s="314"/>
      <c r="N279" s="301">
        <f t="shared" si="21"/>
        <v>0</v>
      </c>
      <c r="O279" s="302"/>
    </row>
    <row r="280" spans="1:15" s="68" customFormat="1" x14ac:dyDescent="0.3">
      <c r="A280" s="299"/>
      <c r="B280" s="300">
        <f t="shared" si="20"/>
        <v>268</v>
      </c>
      <c r="C280" s="309"/>
      <c r="D280" s="310"/>
      <c r="E280" s="310"/>
      <c r="F280" s="310"/>
      <c r="G280" s="310"/>
      <c r="H280" s="311"/>
      <c r="I280" s="312"/>
      <c r="J280" s="315"/>
      <c r="K280" s="313"/>
      <c r="L280" s="313"/>
      <c r="M280" s="314"/>
      <c r="N280" s="301">
        <f t="shared" si="21"/>
        <v>0</v>
      </c>
      <c r="O280" s="302"/>
    </row>
    <row r="281" spans="1:15" s="68" customFormat="1" x14ac:dyDescent="0.3">
      <c r="A281" s="299"/>
      <c r="B281" s="300">
        <f t="shared" si="20"/>
        <v>269</v>
      </c>
      <c r="C281" s="309"/>
      <c r="D281" s="310"/>
      <c r="E281" s="310"/>
      <c r="F281" s="310"/>
      <c r="G281" s="310"/>
      <c r="H281" s="311"/>
      <c r="I281" s="312"/>
      <c r="J281" s="315"/>
      <c r="K281" s="313"/>
      <c r="L281" s="313"/>
      <c r="M281" s="314"/>
      <c r="N281" s="301">
        <f t="shared" si="21"/>
        <v>0</v>
      </c>
      <c r="O281" s="302"/>
    </row>
    <row r="282" spans="1:15" s="68" customFormat="1" x14ac:dyDescent="0.3">
      <c r="A282" s="299"/>
      <c r="B282" s="300">
        <f t="shared" si="20"/>
        <v>270</v>
      </c>
      <c r="C282" s="309"/>
      <c r="D282" s="310"/>
      <c r="E282" s="310"/>
      <c r="F282" s="310"/>
      <c r="G282" s="310"/>
      <c r="H282" s="311"/>
      <c r="I282" s="312"/>
      <c r="J282" s="315"/>
      <c r="K282" s="313"/>
      <c r="L282" s="313"/>
      <c r="M282" s="314"/>
      <c r="N282" s="301">
        <f t="shared" si="21"/>
        <v>0</v>
      </c>
      <c r="O282" s="302"/>
    </row>
    <row r="283" spans="1:15" s="68" customFormat="1" x14ac:dyDescent="0.3">
      <c r="A283" s="299"/>
      <c r="B283" s="300">
        <f t="shared" si="20"/>
        <v>271</v>
      </c>
      <c r="C283" s="309"/>
      <c r="D283" s="310"/>
      <c r="E283" s="310"/>
      <c r="F283" s="310"/>
      <c r="G283" s="310"/>
      <c r="H283" s="311"/>
      <c r="I283" s="312"/>
      <c r="J283" s="315"/>
      <c r="K283" s="313"/>
      <c r="L283" s="313"/>
      <c r="M283" s="314"/>
      <c r="N283" s="301">
        <f t="shared" si="21"/>
        <v>0</v>
      </c>
      <c r="O283" s="302"/>
    </row>
    <row r="284" spans="1:15" s="68" customFormat="1" x14ac:dyDescent="0.3">
      <c r="A284" s="299"/>
      <c r="B284" s="300">
        <f t="shared" si="20"/>
        <v>272</v>
      </c>
      <c r="C284" s="309"/>
      <c r="D284" s="310"/>
      <c r="E284" s="310"/>
      <c r="F284" s="310"/>
      <c r="G284" s="310"/>
      <c r="H284" s="311"/>
      <c r="I284" s="312"/>
      <c r="J284" s="315"/>
      <c r="K284" s="313"/>
      <c r="L284" s="313"/>
      <c r="M284" s="314"/>
      <c r="N284" s="301">
        <f t="shared" si="21"/>
        <v>0</v>
      </c>
      <c r="O284" s="302"/>
    </row>
    <row r="285" spans="1:15" s="68" customFormat="1" x14ac:dyDescent="0.3">
      <c r="A285" s="256"/>
      <c r="B285" s="253">
        <f t="shared" si="8"/>
        <v>273</v>
      </c>
      <c r="C285" s="303"/>
      <c r="D285" s="304"/>
      <c r="E285" s="304"/>
      <c r="F285" s="304"/>
      <c r="G285" s="304"/>
      <c r="H285" s="305"/>
      <c r="I285" s="306"/>
      <c r="J285" s="307"/>
      <c r="K285" s="308"/>
      <c r="L285" s="308"/>
      <c r="M285" s="316"/>
      <c r="N285" s="254">
        <f t="shared" si="9"/>
        <v>0</v>
      </c>
      <c r="O285" s="255"/>
    </row>
    <row r="286" spans="1:15" s="68" customFormat="1" x14ac:dyDescent="0.3">
      <c r="A286" s="256"/>
      <c r="B286" s="253">
        <f t="shared" si="8"/>
        <v>274</v>
      </c>
      <c r="C286" s="303"/>
      <c r="D286" s="304"/>
      <c r="E286" s="304"/>
      <c r="F286" s="304"/>
      <c r="G286" s="304"/>
      <c r="H286" s="305"/>
      <c r="I286" s="306"/>
      <c r="J286" s="307"/>
      <c r="K286" s="308"/>
      <c r="L286" s="308"/>
      <c r="M286" s="316"/>
      <c r="N286" s="254">
        <f t="shared" si="9"/>
        <v>0</v>
      </c>
      <c r="O286" s="255"/>
    </row>
    <row r="287" spans="1:15" s="68" customFormat="1" x14ac:dyDescent="0.3">
      <c r="A287" s="256"/>
      <c r="B287" s="253">
        <f t="shared" si="8"/>
        <v>275</v>
      </c>
      <c r="C287" s="303"/>
      <c r="D287" s="304"/>
      <c r="E287" s="304"/>
      <c r="F287" s="304"/>
      <c r="G287" s="304"/>
      <c r="H287" s="305"/>
      <c r="I287" s="306"/>
      <c r="J287" s="307"/>
      <c r="K287" s="308"/>
      <c r="L287" s="308"/>
      <c r="M287" s="316"/>
      <c r="N287" s="254">
        <f t="shared" si="9"/>
        <v>0</v>
      </c>
      <c r="O287" s="255"/>
    </row>
    <row r="288" spans="1:15" s="68" customFormat="1" x14ac:dyDescent="0.3">
      <c r="A288" s="256"/>
      <c r="B288" s="253">
        <f t="shared" si="8"/>
        <v>276</v>
      </c>
      <c r="C288" s="303"/>
      <c r="D288" s="304"/>
      <c r="E288" s="304"/>
      <c r="F288" s="304"/>
      <c r="G288" s="304"/>
      <c r="H288" s="305"/>
      <c r="I288" s="306"/>
      <c r="J288" s="307"/>
      <c r="K288" s="308"/>
      <c r="L288" s="308"/>
      <c r="M288" s="316"/>
      <c r="N288" s="254">
        <f t="shared" si="9"/>
        <v>0</v>
      </c>
      <c r="O288" s="255"/>
    </row>
    <row r="289" spans="1:15" s="68" customFormat="1" x14ac:dyDescent="0.3">
      <c r="A289" s="256"/>
      <c r="B289" s="253">
        <f t="shared" si="8"/>
        <v>277</v>
      </c>
      <c r="C289" s="303"/>
      <c r="D289" s="304"/>
      <c r="E289" s="304"/>
      <c r="F289" s="304"/>
      <c r="G289" s="304"/>
      <c r="H289" s="305"/>
      <c r="I289" s="306"/>
      <c r="J289" s="307"/>
      <c r="K289" s="308"/>
      <c r="L289" s="308"/>
      <c r="M289" s="316"/>
      <c r="N289" s="254">
        <f t="shared" si="9"/>
        <v>0</v>
      </c>
      <c r="O289" s="255"/>
    </row>
    <row r="290" spans="1:15" s="68" customFormat="1" x14ac:dyDescent="0.3">
      <c r="A290" s="256"/>
      <c r="B290" s="253">
        <f t="shared" ref="B290:B296" si="22">ROW()-12</f>
        <v>278</v>
      </c>
      <c r="C290" s="303"/>
      <c r="D290" s="304"/>
      <c r="E290" s="304"/>
      <c r="F290" s="304"/>
      <c r="G290" s="304"/>
      <c r="H290" s="305"/>
      <c r="I290" s="306"/>
      <c r="J290" s="307"/>
      <c r="K290" s="308"/>
      <c r="L290" s="308"/>
      <c r="M290" s="316"/>
      <c r="N290" s="254">
        <f t="shared" ref="N290:N296" si="23">($J290-($J290*$L290))+(($J290-($J290*$L290))*$K290)</f>
        <v>0</v>
      </c>
      <c r="O290" s="255"/>
    </row>
    <row r="291" spans="1:15" s="68" customFormat="1" x14ac:dyDescent="0.3">
      <c r="A291" s="256"/>
      <c r="B291" s="253">
        <f t="shared" si="22"/>
        <v>279</v>
      </c>
      <c r="C291" s="303"/>
      <c r="D291" s="304"/>
      <c r="E291" s="304"/>
      <c r="F291" s="304"/>
      <c r="G291" s="304"/>
      <c r="H291" s="305"/>
      <c r="I291" s="306"/>
      <c r="J291" s="307"/>
      <c r="K291" s="308"/>
      <c r="L291" s="308"/>
      <c r="M291" s="316"/>
      <c r="N291" s="254">
        <f t="shared" si="23"/>
        <v>0</v>
      </c>
      <c r="O291" s="255"/>
    </row>
    <row r="292" spans="1:15" s="68" customFormat="1" x14ac:dyDescent="0.3">
      <c r="A292" s="256"/>
      <c r="B292" s="253">
        <f t="shared" si="22"/>
        <v>280</v>
      </c>
      <c r="C292" s="303"/>
      <c r="D292" s="304"/>
      <c r="E292" s="304"/>
      <c r="F292" s="304"/>
      <c r="G292" s="304"/>
      <c r="H292" s="305"/>
      <c r="I292" s="306"/>
      <c r="J292" s="307"/>
      <c r="K292" s="308"/>
      <c r="L292" s="308"/>
      <c r="M292" s="316"/>
      <c r="N292" s="254">
        <f t="shared" si="23"/>
        <v>0</v>
      </c>
      <c r="O292" s="255"/>
    </row>
    <row r="293" spans="1:15" s="68" customFormat="1" x14ac:dyDescent="0.3">
      <c r="A293" s="256"/>
      <c r="B293" s="253">
        <f t="shared" si="22"/>
        <v>281</v>
      </c>
      <c r="C293" s="303"/>
      <c r="D293" s="304"/>
      <c r="E293" s="304"/>
      <c r="F293" s="304"/>
      <c r="G293" s="304"/>
      <c r="H293" s="305"/>
      <c r="I293" s="306"/>
      <c r="J293" s="307"/>
      <c r="K293" s="308"/>
      <c r="L293" s="308"/>
      <c r="M293" s="316"/>
      <c r="N293" s="254">
        <f t="shared" si="23"/>
        <v>0</v>
      </c>
      <c r="O293" s="255"/>
    </row>
    <row r="294" spans="1:15" s="68" customFormat="1" x14ac:dyDescent="0.3">
      <c r="A294" s="256"/>
      <c r="B294" s="253">
        <f t="shared" si="22"/>
        <v>282</v>
      </c>
      <c r="C294" s="303"/>
      <c r="D294" s="304"/>
      <c r="E294" s="304"/>
      <c r="F294" s="304"/>
      <c r="G294" s="304"/>
      <c r="H294" s="305"/>
      <c r="I294" s="306"/>
      <c r="J294" s="307"/>
      <c r="K294" s="308"/>
      <c r="L294" s="308"/>
      <c r="M294" s="316"/>
      <c r="N294" s="254">
        <f t="shared" si="23"/>
        <v>0</v>
      </c>
      <c r="O294" s="255"/>
    </row>
    <row r="295" spans="1:15" s="68" customFormat="1" x14ac:dyDescent="0.3">
      <c r="A295" s="256"/>
      <c r="B295" s="253">
        <f t="shared" si="22"/>
        <v>283</v>
      </c>
      <c r="C295" s="303"/>
      <c r="D295" s="304"/>
      <c r="E295" s="304"/>
      <c r="F295" s="304"/>
      <c r="G295" s="304"/>
      <c r="H295" s="305"/>
      <c r="I295" s="306"/>
      <c r="J295" s="307"/>
      <c r="K295" s="308"/>
      <c r="L295" s="308"/>
      <c r="M295" s="316"/>
      <c r="N295" s="254">
        <f t="shared" si="23"/>
        <v>0</v>
      </c>
      <c r="O295" s="255"/>
    </row>
    <row r="296" spans="1:15" s="68" customFormat="1" x14ac:dyDescent="0.3">
      <c r="A296" s="256"/>
      <c r="B296" s="253">
        <f t="shared" si="22"/>
        <v>284</v>
      </c>
      <c r="C296" s="303"/>
      <c r="D296" s="304"/>
      <c r="E296" s="304"/>
      <c r="F296" s="304"/>
      <c r="G296" s="304"/>
      <c r="H296" s="305"/>
      <c r="I296" s="306"/>
      <c r="J296" s="307"/>
      <c r="K296" s="308"/>
      <c r="L296" s="308"/>
      <c r="M296" s="316"/>
      <c r="N296" s="254">
        <f t="shared" si="23"/>
        <v>0</v>
      </c>
      <c r="O296" s="255"/>
    </row>
    <row r="297" spans="1:15" s="68" customFormat="1" x14ac:dyDescent="0.3">
      <c r="A297" s="299"/>
      <c r="B297" s="300">
        <f t="shared" ref="B297:B329" si="24">ROW()-12</f>
        <v>285</v>
      </c>
      <c r="C297" s="309"/>
      <c r="D297" s="310"/>
      <c r="E297" s="310"/>
      <c r="F297" s="310"/>
      <c r="G297" s="310"/>
      <c r="H297" s="311"/>
      <c r="I297" s="312"/>
      <c r="J297" s="307"/>
      <c r="K297" s="313"/>
      <c r="L297" s="313"/>
      <c r="M297" s="314"/>
      <c r="N297" s="301">
        <f t="shared" ref="N297:N329" si="25">($J297-($J297*$L297))+(($J297-($J297*$L297))*$K297)</f>
        <v>0</v>
      </c>
      <c r="O297" s="302"/>
    </row>
    <row r="298" spans="1:15" s="68" customFormat="1" x14ac:dyDescent="0.3">
      <c r="A298" s="299"/>
      <c r="B298" s="300">
        <f t="shared" si="24"/>
        <v>286</v>
      </c>
      <c r="C298" s="309"/>
      <c r="D298" s="310"/>
      <c r="E298" s="310"/>
      <c r="F298" s="310"/>
      <c r="G298" s="310"/>
      <c r="H298" s="311"/>
      <c r="I298" s="312"/>
      <c r="J298" s="307"/>
      <c r="K298" s="313"/>
      <c r="L298" s="313"/>
      <c r="M298" s="314"/>
      <c r="N298" s="301">
        <f t="shared" si="25"/>
        <v>0</v>
      </c>
      <c r="O298" s="302"/>
    </row>
    <row r="299" spans="1:15" s="68" customFormat="1" x14ac:dyDescent="0.3">
      <c r="A299" s="299"/>
      <c r="B299" s="300">
        <f t="shared" si="24"/>
        <v>287</v>
      </c>
      <c r="C299" s="309"/>
      <c r="D299" s="310"/>
      <c r="E299" s="310"/>
      <c r="F299" s="310"/>
      <c r="G299" s="310"/>
      <c r="H299" s="311"/>
      <c r="I299" s="312"/>
      <c r="J299" s="315"/>
      <c r="K299" s="313"/>
      <c r="L299" s="313"/>
      <c r="M299" s="314"/>
      <c r="N299" s="301">
        <f t="shared" si="25"/>
        <v>0</v>
      </c>
      <c r="O299" s="302"/>
    </row>
    <row r="300" spans="1:15" s="68" customFormat="1" x14ac:dyDescent="0.3">
      <c r="A300" s="299"/>
      <c r="B300" s="300">
        <f t="shared" si="24"/>
        <v>288</v>
      </c>
      <c r="C300" s="309"/>
      <c r="D300" s="310"/>
      <c r="E300" s="310"/>
      <c r="F300" s="310"/>
      <c r="G300" s="310"/>
      <c r="H300" s="311"/>
      <c r="I300" s="312"/>
      <c r="J300" s="315"/>
      <c r="K300" s="313"/>
      <c r="L300" s="313"/>
      <c r="M300" s="314"/>
      <c r="N300" s="301">
        <f t="shared" si="25"/>
        <v>0</v>
      </c>
      <c r="O300" s="302"/>
    </row>
    <row r="301" spans="1:15" s="68" customFormat="1" x14ac:dyDescent="0.3">
      <c r="A301" s="299"/>
      <c r="B301" s="300">
        <f t="shared" si="24"/>
        <v>289</v>
      </c>
      <c r="C301" s="309"/>
      <c r="D301" s="310"/>
      <c r="E301" s="310"/>
      <c r="F301" s="310"/>
      <c r="G301" s="310"/>
      <c r="H301" s="311"/>
      <c r="I301" s="312"/>
      <c r="J301" s="315"/>
      <c r="K301" s="313"/>
      <c r="L301" s="313"/>
      <c r="M301" s="314"/>
      <c r="N301" s="301">
        <f t="shared" si="25"/>
        <v>0</v>
      </c>
      <c r="O301" s="302"/>
    </row>
    <row r="302" spans="1:15" s="68" customFormat="1" x14ac:dyDescent="0.3">
      <c r="A302" s="299"/>
      <c r="B302" s="300">
        <f t="shared" si="24"/>
        <v>290</v>
      </c>
      <c r="C302" s="309"/>
      <c r="D302" s="310"/>
      <c r="E302" s="310"/>
      <c r="F302" s="310"/>
      <c r="G302" s="310"/>
      <c r="H302" s="311"/>
      <c r="I302" s="312"/>
      <c r="J302" s="315"/>
      <c r="K302" s="313"/>
      <c r="L302" s="313"/>
      <c r="M302" s="314"/>
      <c r="N302" s="301">
        <f t="shared" si="25"/>
        <v>0</v>
      </c>
      <c r="O302" s="302"/>
    </row>
    <row r="303" spans="1:15" s="68" customFormat="1" x14ac:dyDescent="0.3">
      <c r="A303" s="299"/>
      <c r="B303" s="300">
        <f t="shared" si="24"/>
        <v>291</v>
      </c>
      <c r="C303" s="309"/>
      <c r="D303" s="310"/>
      <c r="E303" s="310"/>
      <c r="F303" s="310"/>
      <c r="G303" s="310"/>
      <c r="H303" s="311"/>
      <c r="I303" s="312"/>
      <c r="J303" s="315"/>
      <c r="K303" s="313"/>
      <c r="L303" s="313"/>
      <c r="M303" s="314"/>
      <c r="N303" s="301">
        <f t="shared" si="25"/>
        <v>0</v>
      </c>
      <c r="O303" s="302"/>
    </row>
    <row r="304" spans="1:15" s="68" customFormat="1" x14ac:dyDescent="0.3">
      <c r="A304" s="299"/>
      <c r="B304" s="300">
        <f t="shared" si="24"/>
        <v>292</v>
      </c>
      <c r="C304" s="309"/>
      <c r="D304" s="310"/>
      <c r="E304" s="310"/>
      <c r="F304" s="310"/>
      <c r="G304" s="310"/>
      <c r="H304" s="311"/>
      <c r="I304" s="312"/>
      <c r="J304" s="315"/>
      <c r="K304" s="313"/>
      <c r="L304" s="313"/>
      <c r="M304" s="314"/>
      <c r="N304" s="301">
        <f t="shared" si="25"/>
        <v>0</v>
      </c>
      <c r="O304" s="302"/>
    </row>
    <row r="305" spans="1:15" s="68" customFormat="1" x14ac:dyDescent="0.3">
      <c r="A305" s="299"/>
      <c r="B305" s="300">
        <f t="shared" si="24"/>
        <v>293</v>
      </c>
      <c r="C305" s="309"/>
      <c r="D305" s="310"/>
      <c r="E305" s="310"/>
      <c r="F305" s="310"/>
      <c r="G305" s="310"/>
      <c r="H305" s="311"/>
      <c r="I305" s="312"/>
      <c r="J305" s="315"/>
      <c r="K305" s="313"/>
      <c r="L305" s="313"/>
      <c r="M305" s="314"/>
      <c r="N305" s="301">
        <f t="shared" si="25"/>
        <v>0</v>
      </c>
      <c r="O305" s="302"/>
    </row>
    <row r="306" spans="1:15" s="68" customFormat="1" x14ac:dyDescent="0.3">
      <c r="A306" s="299"/>
      <c r="B306" s="300">
        <f t="shared" si="24"/>
        <v>294</v>
      </c>
      <c r="C306" s="309"/>
      <c r="D306" s="310"/>
      <c r="E306" s="310"/>
      <c r="F306" s="310"/>
      <c r="G306" s="310"/>
      <c r="H306" s="311"/>
      <c r="I306" s="312"/>
      <c r="J306" s="315"/>
      <c r="K306" s="313"/>
      <c r="L306" s="313"/>
      <c r="M306" s="314"/>
      <c r="N306" s="301">
        <f t="shared" si="25"/>
        <v>0</v>
      </c>
      <c r="O306" s="302"/>
    </row>
    <row r="307" spans="1:15" s="68" customFormat="1" x14ac:dyDescent="0.3">
      <c r="A307" s="299"/>
      <c r="B307" s="300">
        <f t="shared" si="24"/>
        <v>295</v>
      </c>
      <c r="C307" s="309"/>
      <c r="D307" s="310"/>
      <c r="E307" s="310"/>
      <c r="F307" s="310"/>
      <c r="G307" s="310"/>
      <c r="H307" s="311"/>
      <c r="I307" s="312"/>
      <c r="J307" s="315"/>
      <c r="K307" s="313"/>
      <c r="L307" s="313"/>
      <c r="M307" s="314"/>
      <c r="N307" s="301">
        <f t="shared" si="25"/>
        <v>0</v>
      </c>
      <c r="O307" s="302"/>
    </row>
    <row r="308" spans="1:15" s="68" customFormat="1" x14ac:dyDescent="0.3">
      <c r="A308" s="299"/>
      <c r="B308" s="300">
        <f t="shared" si="24"/>
        <v>296</v>
      </c>
      <c r="C308" s="309"/>
      <c r="D308" s="310"/>
      <c r="E308" s="310"/>
      <c r="F308" s="310"/>
      <c r="G308" s="310"/>
      <c r="H308" s="311"/>
      <c r="I308" s="312"/>
      <c r="J308" s="315"/>
      <c r="K308" s="313"/>
      <c r="L308" s="313"/>
      <c r="M308" s="314"/>
      <c r="N308" s="301">
        <f t="shared" si="25"/>
        <v>0</v>
      </c>
      <c r="O308" s="302"/>
    </row>
    <row r="309" spans="1:15" s="68" customFormat="1" x14ac:dyDescent="0.3">
      <c r="A309" s="299"/>
      <c r="B309" s="300">
        <f t="shared" si="24"/>
        <v>297</v>
      </c>
      <c r="C309" s="309"/>
      <c r="D309" s="310"/>
      <c r="E309" s="310"/>
      <c r="F309" s="310"/>
      <c r="G309" s="310"/>
      <c r="H309" s="311"/>
      <c r="I309" s="312"/>
      <c r="J309" s="315"/>
      <c r="K309" s="313"/>
      <c r="L309" s="313"/>
      <c r="M309" s="314"/>
      <c r="N309" s="301">
        <f t="shared" si="25"/>
        <v>0</v>
      </c>
      <c r="O309" s="302"/>
    </row>
    <row r="310" spans="1:15" s="68" customFormat="1" x14ac:dyDescent="0.3">
      <c r="A310" s="299"/>
      <c r="B310" s="300">
        <f t="shared" si="24"/>
        <v>298</v>
      </c>
      <c r="C310" s="309"/>
      <c r="D310" s="310"/>
      <c r="E310" s="310"/>
      <c r="F310" s="310"/>
      <c r="G310" s="310"/>
      <c r="H310" s="311"/>
      <c r="I310" s="312"/>
      <c r="J310" s="315"/>
      <c r="K310" s="313"/>
      <c r="L310" s="313"/>
      <c r="M310" s="314"/>
      <c r="N310" s="301">
        <f t="shared" si="25"/>
        <v>0</v>
      </c>
      <c r="O310" s="302"/>
    </row>
    <row r="311" spans="1:15" s="68" customFormat="1" x14ac:dyDescent="0.3">
      <c r="A311" s="256"/>
      <c r="B311" s="253">
        <f>ROW()-12</f>
        <v>299</v>
      </c>
      <c r="C311" s="303"/>
      <c r="D311" s="304"/>
      <c r="E311" s="304"/>
      <c r="F311" s="304"/>
      <c r="G311" s="304"/>
      <c r="H311" s="305"/>
      <c r="I311" s="306"/>
      <c r="J311" s="307"/>
      <c r="K311" s="308"/>
      <c r="L311" s="308"/>
      <c r="M311" s="316"/>
      <c r="N311" s="254">
        <f>($J311-($J311*$L311))+(($J311-($J311*$L311))*$K311)</f>
        <v>0</v>
      </c>
      <c r="O311" s="255"/>
    </row>
    <row r="312" spans="1:15" s="68" customFormat="1" x14ac:dyDescent="0.3">
      <c r="A312" s="299"/>
      <c r="B312" s="300">
        <f t="shared" si="24"/>
        <v>300</v>
      </c>
      <c r="C312" s="309"/>
      <c r="D312" s="310"/>
      <c r="E312" s="310"/>
      <c r="F312" s="310"/>
      <c r="G312" s="310"/>
      <c r="H312" s="311"/>
      <c r="I312" s="312"/>
      <c r="J312" s="315"/>
      <c r="K312" s="313"/>
      <c r="L312" s="313"/>
      <c r="M312" s="314"/>
      <c r="N312" s="301">
        <f t="shared" si="25"/>
        <v>0</v>
      </c>
      <c r="O312" s="302"/>
    </row>
    <row r="313" spans="1:15" s="68" customFormat="1" x14ac:dyDescent="0.3">
      <c r="A313" s="299"/>
      <c r="B313" s="300">
        <f t="shared" si="24"/>
        <v>301</v>
      </c>
      <c r="C313" s="309"/>
      <c r="D313" s="310"/>
      <c r="E313" s="310"/>
      <c r="F313" s="310"/>
      <c r="G313" s="304"/>
      <c r="H313" s="311"/>
      <c r="I313" s="306"/>
      <c r="J313" s="315"/>
      <c r="K313" s="313"/>
      <c r="L313" s="313"/>
      <c r="M313" s="314"/>
      <c r="N313" s="301">
        <f t="shared" si="25"/>
        <v>0</v>
      </c>
      <c r="O313" s="302"/>
    </row>
    <row r="314" spans="1:15" s="68" customFormat="1" x14ac:dyDescent="0.3">
      <c r="A314" s="299"/>
      <c r="B314" s="300">
        <f t="shared" si="24"/>
        <v>302</v>
      </c>
      <c r="C314" s="309"/>
      <c r="D314" s="310"/>
      <c r="E314" s="310"/>
      <c r="F314" s="310"/>
      <c r="G314" s="310"/>
      <c r="H314" s="311"/>
      <c r="I314" s="312"/>
      <c r="J314" s="315"/>
      <c r="K314" s="313"/>
      <c r="L314" s="313"/>
      <c r="M314" s="314"/>
      <c r="N314" s="301">
        <f t="shared" si="25"/>
        <v>0</v>
      </c>
      <c r="O314" s="302"/>
    </row>
    <row r="315" spans="1:15" s="68" customFormat="1" x14ac:dyDescent="0.3">
      <c r="A315" s="299"/>
      <c r="B315" s="300">
        <f t="shared" si="24"/>
        <v>303</v>
      </c>
      <c r="C315" s="309"/>
      <c r="D315" s="310"/>
      <c r="E315" s="310"/>
      <c r="F315" s="310"/>
      <c r="G315" s="310"/>
      <c r="H315" s="311"/>
      <c r="I315" s="312"/>
      <c r="J315" s="315"/>
      <c r="K315" s="313"/>
      <c r="L315" s="313"/>
      <c r="M315" s="314"/>
      <c r="N315" s="301">
        <f t="shared" si="25"/>
        <v>0</v>
      </c>
      <c r="O315" s="302"/>
    </row>
    <row r="316" spans="1:15" s="68" customFormat="1" x14ac:dyDescent="0.3">
      <c r="A316" s="299"/>
      <c r="B316" s="300">
        <f t="shared" si="24"/>
        <v>304</v>
      </c>
      <c r="C316" s="309"/>
      <c r="D316" s="310"/>
      <c r="E316" s="310"/>
      <c r="F316" s="310"/>
      <c r="G316" s="310"/>
      <c r="H316" s="311"/>
      <c r="I316" s="312"/>
      <c r="J316" s="315"/>
      <c r="K316" s="313"/>
      <c r="L316" s="313"/>
      <c r="M316" s="314"/>
      <c r="N316" s="301">
        <f t="shared" si="25"/>
        <v>0</v>
      </c>
      <c r="O316" s="302"/>
    </row>
    <row r="317" spans="1:15" s="68" customFormat="1" x14ac:dyDescent="0.3">
      <c r="A317" s="299"/>
      <c r="B317" s="300">
        <f t="shared" si="24"/>
        <v>305</v>
      </c>
      <c r="C317" s="309"/>
      <c r="D317" s="310"/>
      <c r="E317" s="310"/>
      <c r="F317" s="310"/>
      <c r="G317" s="310"/>
      <c r="H317" s="311"/>
      <c r="I317" s="312"/>
      <c r="J317" s="315"/>
      <c r="K317" s="313"/>
      <c r="L317" s="313"/>
      <c r="M317" s="314"/>
      <c r="N317" s="301">
        <f t="shared" si="25"/>
        <v>0</v>
      </c>
      <c r="O317" s="302"/>
    </row>
    <row r="318" spans="1:15" s="68" customFormat="1" x14ac:dyDescent="0.3">
      <c r="A318" s="299"/>
      <c r="B318" s="300">
        <f t="shared" si="24"/>
        <v>306</v>
      </c>
      <c r="C318" s="309"/>
      <c r="D318" s="310"/>
      <c r="E318" s="310"/>
      <c r="F318" s="310"/>
      <c r="G318" s="310"/>
      <c r="H318" s="311"/>
      <c r="I318" s="312"/>
      <c r="J318" s="315"/>
      <c r="K318" s="313"/>
      <c r="L318" s="313"/>
      <c r="M318" s="314"/>
      <c r="N318" s="301">
        <f t="shared" si="25"/>
        <v>0</v>
      </c>
      <c r="O318" s="302"/>
    </row>
    <row r="319" spans="1:15" s="68" customFormat="1" x14ac:dyDescent="0.3">
      <c r="A319" s="299"/>
      <c r="B319" s="300">
        <f t="shared" si="24"/>
        <v>307</v>
      </c>
      <c r="C319" s="309"/>
      <c r="D319" s="310"/>
      <c r="E319" s="310"/>
      <c r="F319" s="310"/>
      <c r="G319" s="310"/>
      <c r="H319" s="311"/>
      <c r="I319" s="312"/>
      <c r="J319" s="315"/>
      <c r="K319" s="313"/>
      <c r="L319" s="313"/>
      <c r="M319" s="314"/>
      <c r="N319" s="301">
        <f t="shared" si="25"/>
        <v>0</v>
      </c>
      <c r="O319" s="302"/>
    </row>
    <row r="320" spans="1:15" s="68" customFormat="1" x14ac:dyDescent="0.3">
      <c r="A320" s="299"/>
      <c r="B320" s="300">
        <f t="shared" si="24"/>
        <v>308</v>
      </c>
      <c r="C320" s="309"/>
      <c r="D320" s="310"/>
      <c r="E320" s="310"/>
      <c r="F320" s="310"/>
      <c r="G320" s="310"/>
      <c r="H320" s="311"/>
      <c r="I320" s="312"/>
      <c r="J320" s="315"/>
      <c r="K320" s="313"/>
      <c r="L320" s="313"/>
      <c r="M320" s="314"/>
      <c r="N320" s="301">
        <f t="shared" si="25"/>
        <v>0</v>
      </c>
      <c r="O320" s="302"/>
    </row>
    <row r="321" spans="1:15" s="68" customFormat="1" x14ac:dyDescent="0.3">
      <c r="A321" s="299"/>
      <c r="B321" s="300">
        <f t="shared" si="24"/>
        <v>309</v>
      </c>
      <c r="C321" s="309"/>
      <c r="D321" s="310"/>
      <c r="E321" s="310"/>
      <c r="F321" s="310"/>
      <c r="G321" s="310"/>
      <c r="H321" s="311"/>
      <c r="I321" s="312"/>
      <c r="J321" s="315"/>
      <c r="K321" s="313"/>
      <c r="L321" s="313"/>
      <c r="M321" s="314"/>
      <c r="N321" s="301">
        <f t="shared" si="25"/>
        <v>0</v>
      </c>
      <c r="O321" s="302"/>
    </row>
    <row r="322" spans="1:15" s="68" customFormat="1" x14ac:dyDescent="0.3">
      <c r="A322" s="299"/>
      <c r="B322" s="300">
        <f t="shared" si="24"/>
        <v>310</v>
      </c>
      <c r="C322" s="309"/>
      <c r="D322" s="310"/>
      <c r="E322" s="310"/>
      <c r="F322" s="310"/>
      <c r="G322" s="310"/>
      <c r="H322" s="311"/>
      <c r="I322" s="312"/>
      <c r="J322" s="315"/>
      <c r="K322" s="313"/>
      <c r="L322" s="313"/>
      <c r="M322" s="314"/>
      <c r="N322" s="301">
        <f t="shared" si="25"/>
        <v>0</v>
      </c>
      <c r="O322" s="302"/>
    </row>
    <row r="323" spans="1:15" s="68" customFormat="1" x14ac:dyDescent="0.3">
      <c r="A323" s="299"/>
      <c r="B323" s="300">
        <f t="shared" si="24"/>
        <v>311</v>
      </c>
      <c r="C323" s="309"/>
      <c r="D323" s="310"/>
      <c r="E323" s="310"/>
      <c r="F323" s="310"/>
      <c r="G323" s="310"/>
      <c r="H323" s="311"/>
      <c r="I323" s="312"/>
      <c r="J323" s="315"/>
      <c r="K323" s="313"/>
      <c r="L323" s="313"/>
      <c r="M323" s="314"/>
      <c r="N323" s="301">
        <f t="shared" si="25"/>
        <v>0</v>
      </c>
      <c r="O323" s="302"/>
    </row>
    <row r="324" spans="1:15" s="68" customFormat="1" x14ac:dyDescent="0.3">
      <c r="A324" s="299"/>
      <c r="B324" s="300">
        <f t="shared" si="24"/>
        <v>312</v>
      </c>
      <c r="C324" s="309"/>
      <c r="D324" s="310"/>
      <c r="E324" s="310"/>
      <c r="F324" s="310"/>
      <c r="G324" s="310"/>
      <c r="H324" s="311"/>
      <c r="I324" s="312"/>
      <c r="J324" s="315"/>
      <c r="K324" s="313"/>
      <c r="L324" s="313"/>
      <c r="M324" s="314"/>
      <c r="N324" s="301">
        <f t="shared" si="25"/>
        <v>0</v>
      </c>
      <c r="O324" s="302"/>
    </row>
    <row r="325" spans="1:15" s="68" customFormat="1" x14ac:dyDescent="0.3">
      <c r="A325" s="299"/>
      <c r="B325" s="300">
        <f t="shared" si="24"/>
        <v>313</v>
      </c>
      <c r="C325" s="309"/>
      <c r="D325" s="310"/>
      <c r="E325" s="310"/>
      <c r="F325" s="310"/>
      <c r="G325" s="310"/>
      <c r="H325" s="311"/>
      <c r="I325" s="312"/>
      <c r="J325" s="315"/>
      <c r="K325" s="313"/>
      <c r="L325" s="313"/>
      <c r="M325" s="314"/>
      <c r="N325" s="301">
        <f t="shared" si="25"/>
        <v>0</v>
      </c>
      <c r="O325" s="302"/>
    </row>
    <row r="326" spans="1:15" s="68" customFormat="1" x14ac:dyDescent="0.3">
      <c r="A326" s="299"/>
      <c r="B326" s="300">
        <f t="shared" si="24"/>
        <v>314</v>
      </c>
      <c r="C326" s="309"/>
      <c r="D326" s="310"/>
      <c r="E326" s="310"/>
      <c r="F326" s="310"/>
      <c r="G326" s="310"/>
      <c r="H326" s="311"/>
      <c r="I326" s="312"/>
      <c r="J326" s="315"/>
      <c r="K326" s="313"/>
      <c r="L326" s="313"/>
      <c r="M326" s="314"/>
      <c r="N326" s="301">
        <f t="shared" si="25"/>
        <v>0</v>
      </c>
      <c r="O326" s="302"/>
    </row>
    <row r="327" spans="1:15" s="68" customFormat="1" x14ac:dyDescent="0.3">
      <c r="A327" s="299"/>
      <c r="B327" s="300">
        <f t="shared" si="24"/>
        <v>315</v>
      </c>
      <c r="C327" s="309"/>
      <c r="D327" s="310"/>
      <c r="E327" s="310"/>
      <c r="F327" s="310"/>
      <c r="G327" s="310"/>
      <c r="H327" s="311"/>
      <c r="I327" s="312"/>
      <c r="J327" s="315"/>
      <c r="K327" s="313"/>
      <c r="L327" s="313"/>
      <c r="M327" s="314"/>
      <c r="N327" s="301">
        <f t="shared" si="25"/>
        <v>0</v>
      </c>
      <c r="O327" s="302"/>
    </row>
    <row r="328" spans="1:15" s="68" customFormat="1" x14ac:dyDescent="0.3">
      <c r="A328" s="299"/>
      <c r="B328" s="300">
        <f t="shared" si="24"/>
        <v>316</v>
      </c>
      <c r="C328" s="309"/>
      <c r="D328" s="310"/>
      <c r="E328" s="310"/>
      <c r="F328" s="310"/>
      <c r="G328" s="310"/>
      <c r="H328" s="311"/>
      <c r="I328" s="312"/>
      <c r="J328" s="315"/>
      <c r="K328" s="313"/>
      <c r="L328" s="313"/>
      <c r="M328" s="314"/>
      <c r="N328" s="301">
        <f t="shared" si="25"/>
        <v>0</v>
      </c>
      <c r="O328" s="302"/>
    </row>
    <row r="329" spans="1:15" s="68" customFormat="1" x14ac:dyDescent="0.3">
      <c r="A329" s="299"/>
      <c r="B329" s="300">
        <f t="shared" si="24"/>
        <v>317</v>
      </c>
      <c r="C329" s="309"/>
      <c r="D329" s="310"/>
      <c r="E329" s="310"/>
      <c r="F329" s="310"/>
      <c r="G329" s="310"/>
      <c r="H329" s="311"/>
      <c r="I329" s="312"/>
      <c r="J329" s="315"/>
      <c r="K329" s="313"/>
      <c r="L329" s="313"/>
      <c r="M329" s="314"/>
      <c r="N329" s="301">
        <f t="shared" si="25"/>
        <v>0</v>
      </c>
      <c r="O329" s="302"/>
    </row>
    <row r="330" spans="1:15" s="68" customFormat="1" x14ac:dyDescent="0.3">
      <c r="A330" s="299"/>
      <c r="B330" s="300">
        <f t="shared" ref="B330:B353" si="26">ROW()-12</f>
        <v>318</v>
      </c>
      <c r="C330" s="309"/>
      <c r="D330" s="310"/>
      <c r="E330" s="310"/>
      <c r="F330" s="310"/>
      <c r="G330" s="310"/>
      <c r="H330" s="311"/>
      <c r="I330" s="312"/>
      <c r="J330" s="315"/>
      <c r="K330" s="313"/>
      <c r="L330" s="313"/>
      <c r="M330" s="314"/>
      <c r="N330" s="301">
        <f t="shared" ref="N330:N353" si="27">($J330-($J330*$L330))+(($J330-($J330*$L330))*$K330)</f>
        <v>0</v>
      </c>
      <c r="O330" s="302"/>
    </row>
    <row r="331" spans="1:15" s="68" customFormat="1" x14ac:dyDescent="0.3">
      <c r="A331" s="299"/>
      <c r="B331" s="300">
        <f t="shared" si="26"/>
        <v>319</v>
      </c>
      <c r="C331" s="309"/>
      <c r="D331" s="310"/>
      <c r="E331" s="310"/>
      <c r="F331" s="310"/>
      <c r="G331" s="310"/>
      <c r="H331" s="311"/>
      <c r="I331" s="312"/>
      <c r="J331" s="315"/>
      <c r="K331" s="313"/>
      <c r="L331" s="313"/>
      <c r="M331" s="314"/>
      <c r="N331" s="301">
        <f t="shared" si="27"/>
        <v>0</v>
      </c>
      <c r="O331" s="302"/>
    </row>
    <row r="332" spans="1:15" s="68" customFormat="1" x14ac:dyDescent="0.3">
      <c r="A332" s="299"/>
      <c r="B332" s="300">
        <f t="shared" si="26"/>
        <v>320</v>
      </c>
      <c r="C332" s="309"/>
      <c r="D332" s="310"/>
      <c r="E332" s="310"/>
      <c r="F332" s="310"/>
      <c r="G332" s="310"/>
      <c r="H332" s="311"/>
      <c r="I332" s="312"/>
      <c r="J332" s="315"/>
      <c r="K332" s="313"/>
      <c r="L332" s="313"/>
      <c r="M332" s="314"/>
      <c r="N332" s="301">
        <f t="shared" si="27"/>
        <v>0</v>
      </c>
      <c r="O332" s="302"/>
    </row>
    <row r="333" spans="1:15" s="68" customFormat="1" x14ac:dyDescent="0.3">
      <c r="A333" s="299"/>
      <c r="B333" s="300">
        <f t="shared" si="26"/>
        <v>321</v>
      </c>
      <c r="C333" s="309"/>
      <c r="D333" s="310"/>
      <c r="E333" s="310"/>
      <c r="F333" s="310"/>
      <c r="G333" s="310"/>
      <c r="H333" s="311"/>
      <c r="I333" s="312"/>
      <c r="J333" s="315"/>
      <c r="K333" s="313"/>
      <c r="L333" s="313"/>
      <c r="M333" s="314"/>
      <c r="N333" s="301">
        <f t="shared" si="27"/>
        <v>0</v>
      </c>
      <c r="O333" s="302"/>
    </row>
    <row r="334" spans="1:15" s="68" customFormat="1" x14ac:dyDescent="0.3">
      <c r="A334" s="299"/>
      <c r="B334" s="300">
        <f t="shared" si="26"/>
        <v>322</v>
      </c>
      <c r="C334" s="309"/>
      <c r="D334" s="310"/>
      <c r="E334" s="310"/>
      <c r="F334" s="310"/>
      <c r="G334" s="310"/>
      <c r="H334" s="311"/>
      <c r="I334" s="312"/>
      <c r="J334" s="315"/>
      <c r="K334" s="313"/>
      <c r="L334" s="313"/>
      <c r="M334" s="314"/>
      <c r="N334" s="301">
        <f t="shared" si="27"/>
        <v>0</v>
      </c>
      <c r="O334" s="302"/>
    </row>
    <row r="335" spans="1:15" s="68" customFormat="1" x14ac:dyDescent="0.3">
      <c r="A335" s="299"/>
      <c r="B335" s="300">
        <f t="shared" si="26"/>
        <v>323</v>
      </c>
      <c r="C335" s="309"/>
      <c r="D335" s="310"/>
      <c r="E335" s="310"/>
      <c r="F335" s="310"/>
      <c r="G335" s="310"/>
      <c r="H335" s="311"/>
      <c r="I335" s="312"/>
      <c r="J335" s="315"/>
      <c r="K335" s="313"/>
      <c r="L335" s="313"/>
      <c r="M335" s="314"/>
      <c r="N335" s="301">
        <f t="shared" si="27"/>
        <v>0</v>
      </c>
      <c r="O335" s="302"/>
    </row>
    <row r="336" spans="1:15" s="68" customFormat="1" x14ac:dyDescent="0.3">
      <c r="A336" s="299"/>
      <c r="B336" s="300">
        <f t="shared" si="26"/>
        <v>324</v>
      </c>
      <c r="C336" s="309"/>
      <c r="D336" s="310"/>
      <c r="E336" s="310"/>
      <c r="F336" s="310"/>
      <c r="G336" s="310"/>
      <c r="H336" s="311"/>
      <c r="I336" s="312"/>
      <c r="J336" s="315"/>
      <c r="K336" s="313"/>
      <c r="L336" s="313"/>
      <c r="M336" s="314"/>
      <c r="N336" s="301">
        <f t="shared" si="27"/>
        <v>0</v>
      </c>
      <c r="O336" s="302"/>
    </row>
    <row r="337" spans="1:15" s="68" customFormat="1" x14ac:dyDescent="0.3">
      <c r="A337" s="299"/>
      <c r="B337" s="300">
        <f t="shared" si="26"/>
        <v>325</v>
      </c>
      <c r="C337" s="309"/>
      <c r="D337" s="310"/>
      <c r="E337" s="310"/>
      <c r="F337" s="310"/>
      <c r="G337" s="310"/>
      <c r="H337" s="311"/>
      <c r="I337" s="312"/>
      <c r="J337" s="315"/>
      <c r="K337" s="313"/>
      <c r="L337" s="313"/>
      <c r="M337" s="314"/>
      <c r="N337" s="301">
        <f t="shared" si="27"/>
        <v>0</v>
      </c>
      <c r="O337" s="302"/>
    </row>
    <row r="338" spans="1:15" s="68" customFormat="1" x14ac:dyDescent="0.3">
      <c r="A338" s="299"/>
      <c r="B338" s="300">
        <f t="shared" si="26"/>
        <v>326</v>
      </c>
      <c r="C338" s="309"/>
      <c r="D338" s="310"/>
      <c r="E338" s="310"/>
      <c r="F338" s="310"/>
      <c r="G338" s="310"/>
      <c r="H338" s="311"/>
      <c r="I338" s="312"/>
      <c r="J338" s="315"/>
      <c r="K338" s="313"/>
      <c r="L338" s="313"/>
      <c r="M338" s="314"/>
      <c r="N338" s="301">
        <f t="shared" si="27"/>
        <v>0</v>
      </c>
      <c r="O338" s="302"/>
    </row>
    <row r="339" spans="1:15" s="68" customFormat="1" x14ac:dyDescent="0.3">
      <c r="A339" s="299"/>
      <c r="B339" s="300">
        <f t="shared" si="26"/>
        <v>327</v>
      </c>
      <c r="C339" s="309"/>
      <c r="D339" s="310"/>
      <c r="E339" s="310"/>
      <c r="F339" s="310"/>
      <c r="G339" s="310"/>
      <c r="H339" s="311"/>
      <c r="I339" s="312"/>
      <c r="J339" s="315"/>
      <c r="K339" s="313"/>
      <c r="L339" s="313"/>
      <c r="M339" s="314"/>
      <c r="N339" s="301">
        <f t="shared" si="27"/>
        <v>0</v>
      </c>
      <c r="O339" s="302"/>
    </row>
    <row r="340" spans="1:15" s="68" customFormat="1" x14ac:dyDescent="0.3">
      <c r="A340" s="299"/>
      <c r="B340" s="300">
        <f t="shared" si="26"/>
        <v>328</v>
      </c>
      <c r="C340" s="309"/>
      <c r="D340" s="310"/>
      <c r="E340" s="310"/>
      <c r="F340" s="310"/>
      <c r="G340" s="310"/>
      <c r="H340" s="311"/>
      <c r="I340" s="312"/>
      <c r="J340" s="315"/>
      <c r="K340" s="313"/>
      <c r="L340" s="313"/>
      <c r="M340" s="314"/>
      <c r="N340" s="301">
        <f t="shared" si="27"/>
        <v>0</v>
      </c>
      <c r="O340" s="302"/>
    </row>
    <row r="341" spans="1:15" s="68" customFormat="1" x14ac:dyDescent="0.3">
      <c r="A341" s="299"/>
      <c r="B341" s="300">
        <f t="shared" si="26"/>
        <v>329</v>
      </c>
      <c r="C341" s="309"/>
      <c r="D341" s="310"/>
      <c r="E341" s="310"/>
      <c r="F341" s="310"/>
      <c r="G341" s="310"/>
      <c r="H341" s="311"/>
      <c r="I341" s="312"/>
      <c r="J341" s="315"/>
      <c r="K341" s="313"/>
      <c r="L341" s="313"/>
      <c r="M341" s="314"/>
      <c r="N341" s="301">
        <f t="shared" si="27"/>
        <v>0</v>
      </c>
      <c r="O341" s="302"/>
    </row>
    <row r="342" spans="1:15" s="68" customFormat="1" x14ac:dyDescent="0.3">
      <c r="A342" s="299"/>
      <c r="B342" s="300">
        <f t="shared" si="26"/>
        <v>330</v>
      </c>
      <c r="C342" s="309"/>
      <c r="D342" s="310"/>
      <c r="E342" s="310"/>
      <c r="F342" s="310"/>
      <c r="G342" s="310"/>
      <c r="H342" s="311"/>
      <c r="I342" s="312"/>
      <c r="J342" s="315"/>
      <c r="K342" s="313"/>
      <c r="L342" s="313"/>
      <c r="M342" s="314"/>
      <c r="N342" s="301">
        <f t="shared" si="27"/>
        <v>0</v>
      </c>
      <c r="O342" s="302"/>
    </row>
    <row r="343" spans="1:15" s="68" customFormat="1" x14ac:dyDescent="0.3">
      <c r="A343" s="299"/>
      <c r="B343" s="300">
        <f t="shared" si="26"/>
        <v>331</v>
      </c>
      <c r="C343" s="309"/>
      <c r="D343" s="310"/>
      <c r="E343" s="310"/>
      <c r="F343" s="310"/>
      <c r="G343" s="310"/>
      <c r="H343" s="311"/>
      <c r="I343" s="312"/>
      <c r="J343" s="315"/>
      <c r="K343" s="313"/>
      <c r="L343" s="313"/>
      <c r="M343" s="314"/>
      <c r="N343" s="301">
        <f t="shared" si="27"/>
        <v>0</v>
      </c>
      <c r="O343" s="302"/>
    </row>
    <row r="344" spans="1:15" s="68" customFormat="1" x14ac:dyDescent="0.3">
      <c r="A344" s="299"/>
      <c r="B344" s="300">
        <f t="shared" si="26"/>
        <v>332</v>
      </c>
      <c r="C344" s="309"/>
      <c r="D344" s="310"/>
      <c r="E344" s="310"/>
      <c r="F344" s="310"/>
      <c r="G344" s="310"/>
      <c r="H344" s="311"/>
      <c r="I344" s="312"/>
      <c r="J344" s="315"/>
      <c r="K344" s="313"/>
      <c r="L344" s="313"/>
      <c r="M344" s="314"/>
      <c r="N344" s="301">
        <f t="shared" si="27"/>
        <v>0</v>
      </c>
      <c r="O344" s="302"/>
    </row>
    <row r="345" spans="1:15" s="68" customFormat="1" x14ac:dyDescent="0.3">
      <c r="A345" s="299"/>
      <c r="B345" s="300">
        <f t="shared" si="26"/>
        <v>333</v>
      </c>
      <c r="C345" s="309"/>
      <c r="D345" s="310"/>
      <c r="E345" s="310"/>
      <c r="F345" s="310"/>
      <c r="G345" s="310"/>
      <c r="H345" s="311"/>
      <c r="I345" s="312"/>
      <c r="J345" s="315"/>
      <c r="K345" s="313"/>
      <c r="L345" s="313"/>
      <c r="M345" s="314"/>
      <c r="N345" s="301">
        <f t="shared" si="27"/>
        <v>0</v>
      </c>
      <c r="O345" s="302"/>
    </row>
    <row r="346" spans="1:15" s="68" customFormat="1" x14ac:dyDescent="0.3">
      <c r="A346" s="299"/>
      <c r="B346" s="300">
        <f t="shared" si="26"/>
        <v>334</v>
      </c>
      <c r="C346" s="309"/>
      <c r="D346" s="310"/>
      <c r="E346" s="310"/>
      <c r="F346" s="310"/>
      <c r="G346" s="310"/>
      <c r="H346" s="311"/>
      <c r="I346" s="312"/>
      <c r="J346" s="315"/>
      <c r="K346" s="313"/>
      <c r="L346" s="313"/>
      <c r="M346" s="314"/>
      <c r="N346" s="301">
        <f t="shared" si="27"/>
        <v>0</v>
      </c>
      <c r="O346" s="302"/>
    </row>
    <row r="347" spans="1:15" s="68" customFormat="1" x14ac:dyDescent="0.3">
      <c r="A347" s="299"/>
      <c r="B347" s="300">
        <f t="shared" si="26"/>
        <v>335</v>
      </c>
      <c r="C347" s="309"/>
      <c r="D347" s="310"/>
      <c r="E347" s="310"/>
      <c r="F347" s="310"/>
      <c r="G347" s="310"/>
      <c r="H347" s="311"/>
      <c r="I347" s="312"/>
      <c r="J347" s="315"/>
      <c r="K347" s="313"/>
      <c r="L347" s="313"/>
      <c r="M347" s="314"/>
      <c r="N347" s="301">
        <f t="shared" si="27"/>
        <v>0</v>
      </c>
      <c r="O347" s="302"/>
    </row>
    <row r="348" spans="1:15" s="68" customFormat="1" x14ac:dyDescent="0.3">
      <c r="A348" s="299"/>
      <c r="B348" s="300">
        <f t="shared" si="26"/>
        <v>336</v>
      </c>
      <c r="C348" s="309"/>
      <c r="D348" s="310"/>
      <c r="E348" s="310"/>
      <c r="F348" s="310"/>
      <c r="G348" s="310"/>
      <c r="H348" s="311"/>
      <c r="I348" s="312"/>
      <c r="J348" s="315"/>
      <c r="K348" s="313"/>
      <c r="L348" s="313"/>
      <c r="M348" s="314"/>
      <c r="N348" s="301">
        <f t="shared" si="27"/>
        <v>0</v>
      </c>
      <c r="O348" s="302"/>
    </row>
    <row r="349" spans="1:15" s="68" customFormat="1" x14ac:dyDescent="0.3">
      <c r="A349" s="299"/>
      <c r="B349" s="300">
        <f t="shared" si="26"/>
        <v>337</v>
      </c>
      <c r="C349" s="309"/>
      <c r="D349" s="310"/>
      <c r="E349" s="310"/>
      <c r="F349" s="310"/>
      <c r="G349" s="310"/>
      <c r="H349" s="311"/>
      <c r="I349" s="312"/>
      <c r="J349" s="315"/>
      <c r="K349" s="313"/>
      <c r="L349" s="313"/>
      <c r="M349" s="314"/>
      <c r="N349" s="301">
        <f t="shared" si="27"/>
        <v>0</v>
      </c>
      <c r="O349" s="302"/>
    </row>
    <row r="350" spans="1:15" s="68" customFormat="1" x14ac:dyDescent="0.3">
      <c r="A350" s="299"/>
      <c r="B350" s="300">
        <f t="shared" si="26"/>
        <v>338</v>
      </c>
      <c r="C350" s="309"/>
      <c r="D350" s="310"/>
      <c r="E350" s="310"/>
      <c r="F350" s="310"/>
      <c r="G350" s="310"/>
      <c r="H350" s="311"/>
      <c r="I350" s="312"/>
      <c r="J350" s="315"/>
      <c r="K350" s="313"/>
      <c r="L350" s="313"/>
      <c r="M350" s="314"/>
      <c r="N350" s="301">
        <f t="shared" si="27"/>
        <v>0</v>
      </c>
      <c r="O350" s="302"/>
    </row>
    <row r="351" spans="1:15" s="68" customFormat="1" x14ac:dyDescent="0.3">
      <c r="A351" s="299"/>
      <c r="B351" s="300">
        <f t="shared" si="26"/>
        <v>339</v>
      </c>
      <c r="C351" s="309"/>
      <c r="D351" s="310"/>
      <c r="E351" s="310"/>
      <c r="F351" s="310"/>
      <c r="G351" s="310"/>
      <c r="H351" s="311"/>
      <c r="I351" s="312"/>
      <c r="J351" s="315"/>
      <c r="K351" s="313"/>
      <c r="L351" s="313"/>
      <c r="M351" s="314"/>
      <c r="N351" s="301">
        <f t="shared" si="27"/>
        <v>0</v>
      </c>
      <c r="O351" s="302"/>
    </row>
    <row r="352" spans="1:15" s="68" customFormat="1" x14ac:dyDescent="0.3">
      <c r="A352" s="299"/>
      <c r="B352" s="300">
        <f t="shared" si="26"/>
        <v>340</v>
      </c>
      <c r="C352" s="309"/>
      <c r="D352" s="310"/>
      <c r="E352" s="310"/>
      <c r="F352" s="310"/>
      <c r="G352" s="310"/>
      <c r="H352" s="311"/>
      <c r="I352" s="312"/>
      <c r="J352" s="315"/>
      <c r="K352" s="313"/>
      <c r="L352" s="313"/>
      <c r="M352" s="314"/>
      <c r="N352" s="301">
        <f t="shared" si="27"/>
        <v>0</v>
      </c>
      <c r="O352" s="302"/>
    </row>
    <row r="353" spans="1:15" s="68" customFormat="1" x14ac:dyDescent="0.3">
      <c r="A353" s="299"/>
      <c r="B353" s="300">
        <f t="shared" si="26"/>
        <v>341</v>
      </c>
      <c r="C353" s="309"/>
      <c r="D353" s="310"/>
      <c r="E353" s="310"/>
      <c r="F353" s="310"/>
      <c r="G353" s="310"/>
      <c r="H353" s="311"/>
      <c r="I353" s="312"/>
      <c r="J353" s="315"/>
      <c r="K353" s="313"/>
      <c r="L353" s="313"/>
      <c r="M353" s="314"/>
      <c r="N353" s="301">
        <f t="shared" si="27"/>
        <v>0</v>
      </c>
      <c r="O353" s="302"/>
    </row>
    <row r="354" spans="1:15" s="68" customFormat="1" x14ac:dyDescent="0.3">
      <c r="A354" s="256"/>
      <c r="B354" s="253">
        <f t="shared" si="0"/>
        <v>342</v>
      </c>
      <c r="C354" s="303"/>
      <c r="D354" s="304"/>
      <c r="E354" s="304"/>
      <c r="F354" s="304"/>
      <c r="G354" s="304"/>
      <c r="H354" s="305"/>
      <c r="I354" s="306"/>
      <c r="J354" s="307"/>
      <c r="K354" s="308"/>
      <c r="L354" s="308"/>
      <c r="M354" s="305"/>
      <c r="N354" s="254">
        <f t="shared" si="1"/>
        <v>0</v>
      </c>
      <c r="O354" s="255"/>
    </row>
    <row r="355" spans="1:15" s="68" customFormat="1" x14ac:dyDescent="0.3">
      <c r="A355" s="256"/>
      <c r="B355" s="253">
        <f t="shared" si="0"/>
        <v>343</v>
      </c>
      <c r="C355" s="303"/>
      <c r="D355" s="304"/>
      <c r="E355" s="304"/>
      <c r="F355" s="304"/>
      <c r="G355" s="304"/>
      <c r="H355" s="305"/>
      <c r="I355" s="306"/>
      <c r="J355" s="307"/>
      <c r="K355" s="308"/>
      <c r="L355" s="308"/>
      <c r="M355" s="305"/>
      <c r="N355" s="254">
        <f t="shared" si="1"/>
        <v>0</v>
      </c>
      <c r="O355" s="255"/>
    </row>
    <row r="356" spans="1:15" s="68" customFormat="1" x14ac:dyDescent="0.3">
      <c r="A356" s="256"/>
      <c r="B356" s="253">
        <f t="shared" si="0"/>
        <v>344</v>
      </c>
      <c r="C356" s="303"/>
      <c r="D356" s="304"/>
      <c r="E356" s="304"/>
      <c r="F356" s="304"/>
      <c r="G356" s="304"/>
      <c r="H356" s="305"/>
      <c r="I356" s="306"/>
      <c r="J356" s="307"/>
      <c r="K356" s="308"/>
      <c r="L356" s="308"/>
      <c r="M356" s="305"/>
      <c r="N356" s="254">
        <f t="shared" si="1"/>
        <v>0</v>
      </c>
      <c r="O356" s="255"/>
    </row>
    <row r="357" spans="1:15" s="68" customFormat="1" x14ac:dyDescent="0.3">
      <c r="A357" s="256"/>
      <c r="B357" s="253">
        <f t="shared" si="0"/>
        <v>345</v>
      </c>
      <c r="C357" s="303"/>
      <c r="D357" s="304"/>
      <c r="E357" s="304"/>
      <c r="F357" s="304"/>
      <c r="G357" s="304"/>
      <c r="H357" s="305"/>
      <c r="I357" s="306"/>
      <c r="J357" s="307"/>
      <c r="K357" s="308"/>
      <c r="L357" s="308"/>
      <c r="M357" s="305"/>
      <c r="N357" s="254">
        <f t="shared" si="1"/>
        <v>0</v>
      </c>
      <c r="O357" s="255"/>
    </row>
    <row r="358" spans="1:15" s="68" customFormat="1" x14ac:dyDescent="0.3">
      <c r="A358" s="256"/>
      <c r="B358" s="253">
        <f t="shared" si="0"/>
        <v>346</v>
      </c>
      <c r="C358" s="303"/>
      <c r="D358" s="304"/>
      <c r="E358" s="304"/>
      <c r="F358" s="304"/>
      <c r="G358" s="304"/>
      <c r="H358" s="305"/>
      <c r="I358" s="306"/>
      <c r="J358" s="307"/>
      <c r="K358" s="308"/>
      <c r="L358" s="308"/>
      <c r="M358" s="316"/>
      <c r="N358" s="254">
        <f t="shared" si="1"/>
        <v>0</v>
      </c>
      <c r="O358" s="255"/>
    </row>
    <row r="359" spans="1:15" s="68" customFormat="1" x14ac:dyDescent="0.3">
      <c r="A359" s="256"/>
      <c r="B359" s="253">
        <f t="shared" si="0"/>
        <v>347</v>
      </c>
      <c r="C359" s="303"/>
      <c r="D359" s="304"/>
      <c r="E359" s="304"/>
      <c r="F359" s="304"/>
      <c r="G359" s="304"/>
      <c r="H359" s="305"/>
      <c r="I359" s="306"/>
      <c r="J359" s="307"/>
      <c r="K359" s="308"/>
      <c r="L359" s="308"/>
      <c r="M359" s="316"/>
      <c r="N359" s="254">
        <f t="shared" si="1"/>
        <v>0</v>
      </c>
      <c r="O359" s="255"/>
    </row>
    <row r="360" spans="1:15" s="68" customFormat="1" x14ac:dyDescent="0.3">
      <c r="A360" s="256"/>
      <c r="B360" s="253">
        <f t="shared" si="0"/>
        <v>348</v>
      </c>
      <c r="C360" s="303"/>
      <c r="D360" s="304"/>
      <c r="E360" s="304"/>
      <c r="F360" s="304"/>
      <c r="G360" s="304"/>
      <c r="H360" s="305"/>
      <c r="I360" s="306"/>
      <c r="J360" s="307"/>
      <c r="K360" s="308"/>
      <c r="L360" s="308"/>
      <c r="M360" s="316"/>
      <c r="N360" s="254">
        <f t="shared" si="1"/>
        <v>0</v>
      </c>
      <c r="O360" s="255"/>
    </row>
    <row r="361" spans="1:15" s="68" customFormat="1" x14ac:dyDescent="0.3">
      <c r="A361" s="256"/>
      <c r="B361" s="253">
        <f t="shared" si="0"/>
        <v>349</v>
      </c>
      <c r="C361" s="303"/>
      <c r="D361" s="304"/>
      <c r="E361" s="304"/>
      <c r="F361" s="304"/>
      <c r="G361" s="304"/>
      <c r="H361" s="305"/>
      <c r="I361" s="306"/>
      <c r="J361" s="307"/>
      <c r="K361" s="308"/>
      <c r="L361" s="308"/>
      <c r="M361" s="316"/>
      <c r="N361" s="254">
        <f t="shared" si="1"/>
        <v>0</v>
      </c>
      <c r="O361" s="255"/>
    </row>
    <row r="362" spans="1:15" s="68" customFormat="1" x14ac:dyDescent="0.3">
      <c r="A362" s="256"/>
      <c r="B362" s="253">
        <f t="shared" si="0"/>
        <v>350</v>
      </c>
      <c r="C362" s="303"/>
      <c r="D362" s="304"/>
      <c r="E362" s="304"/>
      <c r="F362" s="304"/>
      <c r="G362" s="304"/>
      <c r="H362" s="305"/>
      <c r="I362" s="306"/>
      <c r="J362" s="307"/>
      <c r="K362" s="308"/>
      <c r="L362" s="308"/>
      <c r="M362" s="316"/>
      <c r="N362" s="254">
        <f t="shared" si="1"/>
        <v>0</v>
      </c>
      <c r="O362" s="255"/>
    </row>
    <row r="363" spans="1:15" s="68" customFormat="1" x14ac:dyDescent="0.3">
      <c r="A363" s="256"/>
      <c r="B363" s="253">
        <f t="shared" si="0"/>
        <v>351</v>
      </c>
      <c r="C363" s="303"/>
      <c r="D363" s="304"/>
      <c r="E363" s="304"/>
      <c r="F363" s="304"/>
      <c r="G363" s="304"/>
      <c r="H363" s="305"/>
      <c r="I363" s="306"/>
      <c r="J363" s="307"/>
      <c r="K363" s="308"/>
      <c r="L363" s="308"/>
      <c r="M363" s="316"/>
      <c r="N363" s="254">
        <f t="shared" si="1"/>
        <v>0</v>
      </c>
      <c r="O363" s="255"/>
    </row>
    <row r="364" spans="1:15" s="68" customFormat="1" x14ac:dyDescent="0.3">
      <c r="A364" s="256"/>
      <c r="B364" s="253">
        <f t="shared" si="0"/>
        <v>352</v>
      </c>
      <c r="C364" s="303"/>
      <c r="D364" s="304"/>
      <c r="E364" s="304"/>
      <c r="F364" s="304"/>
      <c r="G364" s="304"/>
      <c r="H364" s="305"/>
      <c r="I364" s="306"/>
      <c r="J364" s="307"/>
      <c r="K364" s="308"/>
      <c r="L364" s="308"/>
      <c r="M364" s="316"/>
      <c r="N364" s="254">
        <f t="shared" si="1"/>
        <v>0</v>
      </c>
      <c r="O364" s="255"/>
    </row>
    <row r="365" spans="1:15" s="68" customFormat="1" x14ac:dyDescent="0.3">
      <c r="A365" s="256"/>
      <c r="B365" s="253">
        <f t="shared" si="0"/>
        <v>353</v>
      </c>
      <c r="C365" s="303"/>
      <c r="D365" s="304"/>
      <c r="E365" s="304"/>
      <c r="F365" s="304"/>
      <c r="G365" s="304"/>
      <c r="H365" s="305"/>
      <c r="I365" s="306"/>
      <c r="J365" s="307"/>
      <c r="K365" s="308"/>
      <c r="L365" s="308"/>
      <c r="M365" s="316"/>
      <c r="N365" s="254">
        <f t="shared" si="1"/>
        <v>0</v>
      </c>
      <c r="O365" s="255"/>
    </row>
    <row r="366" spans="1:15" s="68" customFormat="1" x14ac:dyDescent="0.3">
      <c r="A366" s="256"/>
      <c r="B366" s="253">
        <f t="shared" si="0"/>
        <v>354</v>
      </c>
      <c r="C366" s="303"/>
      <c r="D366" s="304"/>
      <c r="E366" s="304"/>
      <c r="F366" s="304"/>
      <c r="G366" s="304"/>
      <c r="H366" s="305"/>
      <c r="I366" s="306"/>
      <c r="J366" s="307"/>
      <c r="K366" s="308"/>
      <c r="L366" s="308"/>
      <c r="M366" s="316"/>
      <c r="N366" s="254">
        <f t="shared" si="1"/>
        <v>0</v>
      </c>
      <c r="O366" s="255"/>
    </row>
    <row r="367" spans="1:15" s="68" customFormat="1" x14ac:dyDescent="0.3">
      <c r="A367" s="256"/>
      <c r="B367" s="253">
        <f t="shared" si="0"/>
        <v>355</v>
      </c>
      <c r="C367" s="303"/>
      <c r="D367" s="304"/>
      <c r="E367" s="304"/>
      <c r="F367" s="304"/>
      <c r="G367" s="304"/>
      <c r="H367" s="305"/>
      <c r="I367" s="306"/>
      <c r="J367" s="307"/>
      <c r="K367" s="308"/>
      <c r="L367" s="308"/>
      <c r="M367" s="316"/>
      <c r="N367" s="254">
        <f t="shared" si="1"/>
        <v>0</v>
      </c>
      <c r="O367" s="255"/>
    </row>
    <row r="368" spans="1:15" s="68" customFormat="1" x14ac:dyDescent="0.3">
      <c r="A368" s="299"/>
      <c r="B368" s="300">
        <f>ROW()-12</f>
        <v>356</v>
      </c>
      <c r="C368" s="309"/>
      <c r="D368" s="310"/>
      <c r="E368" s="310"/>
      <c r="F368" s="310"/>
      <c r="G368" s="310"/>
      <c r="H368" s="311"/>
      <c r="I368" s="312"/>
      <c r="J368" s="315"/>
      <c r="K368" s="313"/>
      <c r="L368" s="313"/>
      <c r="M368" s="314"/>
      <c r="N368" s="301">
        <f>($J368-($J368*$L368))+(($J368-($J368*$L368))*$K368)</f>
        <v>0</v>
      </c>
      <c r="O368" s="302"/>
    </row>
    <row r="369" spans="1:15" s="68" customFormat="1" x14ac:dyDescent="0.3">
      <c r="A369" s="256"/>
      <c r="B369" s="253">
        <f t="shared" si="0"/>
        <v>357</v>
      </c>
      <c r="C369" s="303"/>
      <c r="D369" s="304"/>
      <c r="E369" s="304"/>
      <c r="F369" s="304"/>
      <c r="G369" s="304"/>
      <c r="H369" s="305"/>
      <c r="I369" s="306"/>
      <c r="J369" s="307"/>
      <c r="K369" s="308"/>
      <c r="L369" s="308"/>
      <c r="M369" s="316"/>
      <c r="N369" s="254">
        <f t="shared" si="1"/>
        <v>0</v>
      </c>
      <c r="O369" s="255"/>
    </row>
    <row r="370" spans="1:15" s="68" customFormat="1" x14ac:dyDescent="0.3">
      <c r="A370" s="256"/>
      <c r="B370" s="253">
        <f t="shared" si="0"/>
        <v>358</v>
      </c>
      <c r="C370" s="303"/>
      <c r="D370" s="304"/>
      <c r="E370" s="304"/>
      <c r="F370" s="304"/>
      <c r="G370" s="304"/>
      <c r="H370" s="305"/>
      <c r="I370" s="306"/>
      <c r="J370" s="307"/>
      <c r="K370" s="308"/>
      <c r="L370" s="308"/>
      <c r="M370" s="316"/>
      <c r="N370" s="254">
        <f t="shared" si="1"/>
        <v>0</v>
      </c>
      <c r="O370" s="255"/>
    </row>
    <row r="371" spans="1:15" s="68" customFormat="1" x14ac:dyDescent="0.3">
      <c r="B371" s="82"/>
      <c r="C371" s="82"/>
      <c r="D371" s="82"/>
      <c r="E371" s="82"/>
      <c r="F371" s="82"/>
      <c r="G371" s="82"/>
      <c r="H371" s="83"/>
      <c r="I371" s="169" t="s">
        <v>53</v>
      </c>
      <c r="J371" s="169">
        <f>SUM(J13:J370)</f>
        <v>0</v>
      </c>
      <c r="K371" s="170"/>
      <c r="L371" s="169"/>
      <c r="M371" s="170"/>
      <c r="N371" s="169">
        <f>SUM(N13:N370)</f>
        <v>0</v>
      </c>
      <c r="O371" s="82"/>
    </row>
    <row r="372" spans="1:15" s="68" customFormat="1" x14ac:dyDescent="0.3">
      <c r="B372" s="82"/>
      <c r="C372" s="82"/>
      <c r="D372" s="82"/>
      <c r="E372" s="82"/>
      <c r="F372" s="82"/>
      <c r="G372" s="82"/>
      <c r="H372" s="83"/>
      <c r="I372" s="84"/>
      <c r="J372" s="84"/>
      <c r="K372" s="84"/>
      <c r="L372" s="84"/>
      <c r="M372" s="84"/>
      <c r="N372" s="82"/>
      <c r="O372" s="82"/>
    </row>
    <row r="373" spans="1:15" s="68" customFormat="1" x14ac:dyDescent="0.3">
      <c r="B373" s="387" t="s">
        <v>54</v>
      </c>
      <c r="C373" s="387"/>
      <c r="D373" s="387"/>
      <c r="E373" s="387"/>
      <c r="F373" s="387"/>
      <c r="G373" s="387"/>
      <c r="H373" s="387"/>
      <c r="I373" s="387"/>
      <c r="J373" s="387"/>
      <c r="K373" s="387"/>
      <c r="L373" s="387"/>
      <c r="M373" s="387"/>
      <c r="N373" s="387"/>
    </row>
    <row r="374" spans="1:15" x14ac:dyDescent="0.3">
      <c r="B374" s="387" t="s">
        <v>55</v>
      </c>
      <c r="C374" s="387"/>
      <c r="D374" s="387"/>
      <c r="E374" s="387"/>
      <c r="F374" s="387"/>
      <c r="G374" s="387"/>
      <c r="H374" s="387"/>
      <c r="I374" s="387"/>
      <c r="J374" s="387"/>
      <c r="K374" s="387"/>
      <c r="L374" s="387"/>
      <c r="M374" s="387"/>
      <c r="N374" s="387"/>
      <c r="O374" s="68"/>
    </row>
  </sheetData>
  <sheetProtection algorithmName="SHA-512" hashValue="uIjAr2wl6HSltZs57vmWY6IULfeiVh8OOfO64zEFMzeK9d4v5QA1LVsx6QzVOuBTNmozbXzbPsqq5H7v8VblIw==" saltValue="HJyDy0kwkGyQwFDiPfgb9A==" spinCount="100000" sheet="1" objects="1" scenarios="1"/>
  <mergeCells count="19">
    <mergeCell ref="A10:A11"/>
    <mergeCell ref="B10:B11"/>
    <mergeCell ref="C10:C11"/>
    <mergeCell ref="D10:D11"/>
    <mergeCell ref="F10:F11"/>
    <mergeCell ref="I10:I11"/>
    <mergeCell ref="M10:M11"/>
    <mergeCell ref="O10:O11"/>
    <mergeCell ref="B373:N373"/>
    <mergeCell ref="B374:N374"/>
    <mergeCell ref="G10:G11"/>
    <mergeCell ref="H10:H11"/>
    <mergeCell ref="B8:F8"/>
    <mergeCell ref="G8:L8"/>
    <mergeCell ref="B3:O3"/>
    <mergeCell ref="B6:F6"/>
    <mergeCell ref="G6:L6"/>
    <mergeCell ref="B7:F7"/>
    <mergeCell ref="G7:L7"/>
  </mergeCell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
Stand 09.12.2024</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Auswahlmöglichkeiten!$I$2:$I$8</xm:f>
          </x14:formula1>
          <xm:sqref>E13:E370</xm:sqref>
        </x14:dataValidation>
        <x14:dataValidation type="list" allowBlank="1" showInputMessage="1" showErrorMessage="1" xr:uid="{448A6460-B83B-4A5A-BCD6-85A9D4C51C4D}">
          <x14:formula1>
            <xm:f>Auswahlmöglichkeiten!$B$2:$B$4</xm:f>
          </x14:formula1>
          <xm:sqref>D13:D370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3:Q25"/>
  <sheetViews>
    <sheetView showGridLines="0" workbookViewId="0">
      <selection activeCell="C17" sqref="C17"/>
    </sheetView>
  </sheetViews>
  <sheetFormatPr baseColWidth="10" defaultRowHeight="14.5" x14ac:dyDescent="0.35"/>
  <cols>
    <col min="1" max="1" width="6.54296875" customWidth="1"/>
    <col min="2" max="2" width="16.453125" customWidth="1"/>
    <col min="3" max="3" width="78.7265625" customWidth="1"/>
    <col min="4" max="4" width="36.54296875" customWidth="1"/>
    <col min="5" max="5" width="31.1796875" customWidth="1"/>
    <col min="6" max="6" width="30.7265625" customWidth="1"/>
    <col min="11" max="11" width="62.54296875" customWidth="1"/>
  </cols>
  <sheetData>
    <row r="3" spans="1:17" s="140" customFormat="1" ht="14" x14ac:dyDescent="0.3">
      <c r="B3" s="373" t="str">
        <f>"zahlenmäßiger Nachweis - Anlage zum Auszahlungsantrag" &amp; " " &amp; 'Gesamtübersicht je AZ'!$C$3</f>
        <v xml:space="preserve">zahlenmäßiger Nachweis - Anlage zum Auszahlungsantrag </v>
      </c>
      <c r="C3" s="374"/>
      <c r="D3" s="374"/>
      <c r="E3" s="374"/>
      <c r="F3" s="374"/>
      <c r="G3" s="9"/>
      <c r="H3" s="9"/>
      <c r="I3" s="9"/>
      <c r="J3" s="9"/>
      <c r="K3" s="9"/>
      <c r="L3" s="9"/>
      <c r="M3" s="9"/>
      <c r="N3" s="9"/>
      <c r="O3" s="9"/>
      <c r="P3" s="9"/>
      <c r="Q3" s="9"/>
    </row>
    <row r="4" spans="1:17" s="143" customFormat="1" ht="14" x14ac:dyDescent="0.3">
      <c r="B4" s="141"/>
      <c r="C4" s="141"/>
      <c r="D4" s="141"/>
      <c r="E4" s="142"/>
      <c r="F4" s="142"/>
    </row>
    <row r="5" spans="1:17" s="9" customFormat="1" ht="14" x14ac:dyDescent="0.3">
      <c r="C5" s="144"/>
      <c r="D5" s="144"/>
      <c r="E5" s="389" t="s">
        <v>27</v>
      </c>
      <c r="F5" s="389"/>
      <c r="G5" s="144"/>
      <c r="H5" s="144"/>
      <c r="I5" s="144"/>
      <c r="J5" s="144"/>
      <c r="K5" s="144"/>
      <c r="L5" s="144"/>
    </row>
    <row r="6" spans="1:17" s="140" customFormat="1" ht="14" x14ac:dyDescent="0.3">
      <c r="C6" s="14"/>
      <c r="D6" s="43"/>
      <c r="E6" s="43"/>
      <c r="F6" s="43"/>
      <c r="G6" s="145"/>
      <c r="H6" s="48"/>
      <c r="M6" s="9"/>
      <c r="N6" s="9"/>
      <c r="O6" s="9"/>
      <c r="P6" s="9"/>
      <c r="Q6" s="9"/>
    </row>
    <row r="7" spans="1:17" s="140" customFormat="1" x14ac:dyDescent="0.35">
      <c r="B7" s="373" t="s">
        <v>103</v>
      </c>
      <c r="C7" s="374"/>
      <c r="D7" s="390">
        <f>'Gesamtübersicht je AZ'!$B$7</f>
        <v>0</v>
      </c>
      <c r="E7" s="390"/>
      <c r="F7" s="390"/>
      <c r="G7"/>
      <c r="M7" s="9"/>
      <c r="N7" s="9"/>
      <c r="O7" s="9"/>
      <c r="P7" s="9"/>
      <c r="Q7" s="9"/>
    </row>
    <row r="8" spans="1:17" s="140" customFormat="1" x14ac:dyDescent="0.35">
      <c r="B8" s="373" t="s">
        <v>9</v>
      </c>
      <c r="C8" s="374"/>
      <c r="D8" s="390">
        <f>'Gesamtübersicht je AZ'!$B$8</f>
        <v>0</v>
      </c>
      <c r="E8" s="390"/>
      <c r="F8" s="390"/>
      <c r="G8"/>
      <c r="L8" s="16"/>
      <c r="Q8" s="9"/>
    </row>
    <row r="9" spans="1:17" s="140" customFormat="1" ht="15" customHeight="1" x14ac:dyDescent="0.35">
      <c r="B9" s="373" t="s">
        <v>104</v>
      </c>
      <c r="C9" s="374"/>
      <c r="D9" s="388">
        <f>'Gesamtübersicht je AZ'!$B$9</f>
        <v>0</v>
      </c>
      <c r="E9" s="388"/>
      <c r="F9" s="388"/>
      <c r="G9"/>
      <c r="M9" s="9"/>
      <c r="N9" s="9"/>
      <c r="O9" s="9"/>
      <c r="P9" s="9"/>
      <c r="Q9" s="9"/>
    </row>
    <row r="11" spans="1:17" ht="29" x14ac:dyDescent="0.35">
      <c r="A11" s="171" t="s">
        <v>112</v>
      </c>
      <c r="B11" s="159" t="s">
        <v>105</v>
      </c>
      <c r="C11" s="160" t="s">
        <v>106</v>
      </c>
      <c r="D11" s="160" t="s">
        <v>107</v>
      </c>
      <c r="E11" s="161" t="s">
        <v>108</v>
      </c>
      <c r="F11" s="161" t="s">
        <v>132</v>
      </c>
    </row>
    <row r="12" spans="1:17" hidden="1" x14ac:dyDescent="0.35">
      <c r="A12" s="146" t="s">
        <v>111</v>
      </c>
      <c r="B12" s="146" t="s">
        <v>39</v>
      </c>
      <c r="C12" s="147" t="s">
        <v>40</v>
      </c>
      <c r="D12" s="148" t="s">
        <v>41</v>
      </c>
      <c r="E12" s="149" t="s">
        <v>42</v>
      </c>
      <c r="F12" s="149" t="s">
        <v>43</v>
      </c>
    </row>
    <row r="13" spans="1:17" s="154" customFormat="1" x14ac:dyDescent="0.35">
      <c r="A13" s="150"/>
      <c r="B13" s="287">
        <f t="shared" ref="B13:B25" si="0">ROW()-12</f>
        <v>1</v>
      </c>
      <c r="C13" s="151"/>
      <c r="D13" s="152"/>
      <c r="E13" s="153"/>
      <c r="F13" s="153"/>
    </row>
    <row r="14" spans="1:17" s="154" customFormat="1" x14ac:dyDescent="0.35">
      <c r="A14" s="150"/>
      <c r="B14" s="287">
        <f t="shared" si="0"/>
        <v>2</v>
      </c>
      <c r="C14" s="151"/>
      <c r="D14" s="152"/>
      <c r="E14" s="153"/>
      <c r="F14" s="153"/>
    </row>
    <row r="15" spans="1:17" s="154" customFormat="1" x14ac:dyDescent="0.35">
      <c r="A15" s="150"/>
      <c r="B15" s="287">
        <f t="shared" si="0"/>
        <v>3</v>
      </c>
      <c r="C15" s="151"/>
      <c r="D15" s="152"/>
      <c r="E15" s="153"/>
      <c r="F15" s="153"/>
    </row>
    <row r="16" spans="1:17" s="154" customFormat="1" x14ac:dyDescent="0.35">
      <c r="A16" s="150"/>
      <c r="B16" s="287">
        <f t="shared" si="0"/>
        <v>4</v>
      </c>
      <c r="C16" s="151"/>
      <c r="D16" s="152"/>
      <c r="E16" s="153"/>
      <c r="F16" s="153"/>
    </row>
    <row r="17" spans="1:6" s="154" customFormat="1" x14ac:dyDescent="0.35">
      <c r="A17" s="150"/>
      <c r="B17" s="287">
        <f t="shared" si="0"/>
        <v>5</v>
      </c>
      <c r="C17" s="151"/>
      <c r="D17" s="152"/>
      <c r="E17" s="153"/>
      <c r="F17" s="153"/>
    </row>
    <row r="18" spans="1:6" s="154" customFormat="1" x14ac:dyDescent="0.35">
      <c r="A18" s="150"/>
      <c r="B18" s="287">
        <f t="shared" si="0"/>
        <v>6</v>
      </c>
      <c r="C18" s="151"/>
      <c r="D18" s="152"/>
      <c r="E18" s="153"/>
      <c r="F18" s="153"/>
    </row>
    <row r="19" spans="1:6" s="154" customFormat="1" x14ac:dyDescent="0.35">
      <c r="A19" s="150"/>
      <c r="B19" s="287">
        <f t="shared" si="0"/>
        <v>7</v>
      </c>
      <c r="C19" s="151"/>
      <c r="D19" s="152"/>
      <c r="E19" s="153"/>
      <c r="F19" s="153"/>
    </row>
    <row r="20" spans="1:6" s="154" customFormat="1" x14ac:dyDescent="0.35">
      <c r="A20" s="150"/>
      <c r="B20" s="287">
        <f t="shared" si="0"/>
        <v>8</v>
      </c>
      <c r="C20" s="151"/>
      <c r="D20" s="152"/>
      <c r="E20" s="153"/>
      <c r="F20" s="153"/>
    </row>
    <row r="21" spans="1:6" s="154" customFormat="1" x14ac:dyDescent="0.35">
      <c r="A21" s="150"/>
      <c r="B21" s="287">
        <f t="shared" si="0"/>
        <v>9</v>
      </c>
      <c r="C21" s="151"/>
      <c r="D21" s="152"/>
      <c r="E21" s="153"/>
      <c r="F21" s="153"/>
    </row>
    <row r="22" spans="1:6" s="154" customFormat="1" x14ac:dyDescent="0.35">
      <c r="A22" s="150"/>
      <c r="B22" s="287">
        <f t="shared" si="0"/>
        <v>10</v>
      </c>
      <c r="C22" s="151"/>
      <c r="D22" s="152"/>
      <c r="E22" s="153"/>
      <c r="F22" s="153"/>
    </row>
    <row r="23" spans="1:6" s="154" customFormat="1" x14ac:dyDescent="0.35">
      <c r="A23" s="150"/>
      <c r="B23" s="287">
        <f t="shared" si="0"/>
        <v>11</v>
      </c>
      <c r="C23" s="151"/>
      <c r="D23" s="152"/>
      <c r="E23" s="153"/>
      <c r="F23" s="153"/>
    </row>
    <row r="24" spans="1:6" s="154" customFormat="1" x14ac:dyDescent="0.35">
      <c r="A24" s="150"/>
      <c r="B24" s="287">
        <f t="shared" si="0"/>
        <v>12</v>
      </c>
      <c r="C24" s="151"/>
      <c r="D24" s="152"/>
      <c r="E24" s="153"/>
      <c r="F24" s="153"/>
    </row>
    <row r="25" spans="1:6" s="154" customFormat="1" x14ac:dyDescent="0.35">
      <c r="A25" s="155"/>
      <c r="B25" s="288">
        <f t="shared" si="0"/>
        <v>13</v>
      </c>
      <c r="C25" s="156"/>
      <c r="D25" s="157"/>
      <c r="E25" s="158"/>
      <c r="F25" s="158"/>
    </row>
  </sheetData>
  <sheetProtection formatRows="0" insertRows="0" deleteRows="0"/>
  <mergeCells count="8">
    <mergeCell ref="B9:C9"/>
    <mergeCell ref="D9:F9"/>
    <mergeCell ref="B3:F3"/>
    <mergeCell ref="E5:F5"/>
    <mergeCell ref="B7:C7"/>
    <mergeCell ref="D7:F7"/>
    <mergeCell ref="B8:C8"/>
    <mergeCell ref="D8:F8"/>
  </mergeCells>
  <dataValidations count="1">
    <dataValidation type="list" allowBlank="1" showInputMessage="1" showErrorMessage="1" sqref="E13:E25" xr:uid="{00000000-0002-0000-0700-000000000000}">
      <formula1>"Ja, Nein"</formula1>
    </dataValidation>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09.12.2024</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4:J59"/>
  <sheetViews>
    <sheetView workbookViewId="0"/>
  </sheetViews>
  <sheetFormatPr baseColWidth="10" defaultRowHeight="14.5" x14ac:dyDescent="0.35"/>
  <cols>
    <col min="1" max="4" width="15.7265625" style="124" customWidth="1"/>
    <col min="7" max="7" width="23.453125" bestFit="1" customWidth="1"/>
    <col min="8" max="8" width="22.453125" bestFit="1" customWidth="1"/>
  </cols>
  <sheetData>
    <row r="4" spans="1:10" x14ac:dyDescent="0.35">
      <c r="A4" s="114" t="s">
        <v>72</v>
      </c>
      <c r="B4" s="115"/>
      <c r="C4" s="115"/>
      <c r="D4" s="115"/>
    </row>
    <row r="5" spans="1:10" x14ac:dyDescent="0.35">
      <c r="A5" s="116" t="s">
        <v>73</v>
      </c>
      <c r="B5" s="115"/>
      <c r="C5" s="115"/>
      <c r="D5" s="115"/>
    </row>
    <row r="9" spans="1:10" x14ac:dyDescent="0.35">
      <c r="A9" s="391" t="s">
        <v>74</v>
      </c>
      <c r="B9" s="391"/>
      <c r="C9" s="391"/>
      <c r="D9" s="391"/>
    </row>
    <row r="10" spans="1:10" x14ac:dyDescent="0.35">
      <c r="A10" s="392" t="s">
        <v>75</v>
      </c>
      <c r="B10" s="392"/>
      <c r="C10" s="392"/>
      <c r="D10" s="392"/>
    </row>
    <row r="11" spans="1:10" x14ac:dyDescent="0.35">
      <c r="A11" s="117" t="s">
        <v>76</v>
      </c>
      <c r="B11" s="118" t="s">
        <v>77</v>
      </c>
      <c r="C11" s="117"/>
      <c r="D11" s="117"/>
      <c r="G11" t="s">
        <v>78</v>
      </c>
      <c r="H11" t="s">
        <v>79</v>
      </c>
      <c r="J11" t="s">
        <v>80</v>
      </c>
    </row>
    <row r="12" spans="1:10" x14ac:dyDescent="0.35">
      <c r="A12" s="119" t="s">
        <v>70</v>
      </c>
      <c r="B12" s="120">
        <v>42</v>
      </c>
      <c r="C12" s="120"/>
      <c r="D12" s="120"/>
      <c r="G12" s="121"/>
      <c r="H12" s="121"/>
      <c r="J12" t="s">
        <v>81</v>
      </c>
    </row>
    <row r="13" spans="1:10" x14ac:dyDescent="0.35">
      <c r="A13" s="119" t="s">
        <v>82</v>
      </c>
      <c r="B13" s="120">
        <v>31.5</v>
      </c>
      <c r="C13" s="120"/>
      <c r="D13" s="120"/>
      <c r="G13" s="121"/>
      <c r="H13" s="121"/>
      <c r="J13" t="s">
        <v>83</v>
      </c>
    </row>
    <row r="14" spans="1:10" x14ac:dyDescent="0.35">
      <c r="A14" s="119" t="s">
        <v>84</v>
      </c>
      <c r="B14" s="120">
        <v>30</v>
      </c>
      <c r="C14" s="120"/>
      <c r="D14" s="120"/>
      <c r="G14" s="121"/>
      <c r="H14" s="121"/>
    </row>
    <row r="15" spans="1:10" x14ac:dyDescent="0.35">
      <c r="A15" s="119" t="s">
        <v>85</v>
      </c>
      <c r="B15" s="120">
        <v>23</v>
      </c>
      <c r="C15" s="120"/>
      <c r="D15" s="120"/>
      <c r="G15" s="121"/>
      <c r="H15" s="121"/>
    </row>
    <row r="16" spans="1:10" x14ac:dyDescent="0.35">
      <c r="A16" s="119" t="s">
        <v>86</v>
      </c>
      <c r="B16" s="120">
        <v>19</v>
      </c>
      <c r="C16" s="120"/>
      <c r="D16" s="120"/>
      <c r="G16" s="121"/>
      <c r="H16" s="121"/>
    </row>
    <row r="17" spans="1:8" x14ac:dyDescent="0.35">
      <c r="A17" s="119"/>
      <c r="B17" s="120"/>
      <c r="C17" s="120"/>
      <c r="D17" s="120"/>
      <c r="G17" s="121"/>
      <c r="H17" s="121"/>
    </row>
    <row r="18" spans="1:8" x14ac:dyDescent="0.35">
      <c r="A18" s="119"/>
      <c r="B18" s="120"/>
      <c r="C18" s="120"/>
      <c r="D18" s="120"/>
      <c r="G18" s="121"/>
      <c r="H18" s="121"/>
    </row>
    <row r="19" spans="1:8" x14ac:dyDescent="0.35">
      <c r="A19" s="117" t="s">
        <v>76</v>
      </c>
      <c r="B19" s="117" t="s">
        <v>87</v>
      </c>
      <c r="C19" s="120"/>
      <c r="D19" s="120"/>
      <c r="G19" s="121"/>
      <c r="H19" s="121"/>
    </row>
    <row r="20" spans="1:8" x14ac:dyDescent="0.35">
      <c r="A20" s="119" t="s">
        <v>70</v>
      </c>
      <c r="B20" s="120">
        <v>7295</v>
      </c>
      <c r="C20" s="120"/>
      <c r="D20" s="120"/>
      <c r="G20" s="121"/>
      <c r="H20" s="121"/>
    </row>
    <row r="21" spans="1:8" x14ac:dyDescent="0.35">
      <c r="A21" s="119" t="s">
        <v>82</v>
      </c>
      <c r="B21" s="120">
        <v>5487</v>
      </c>
      <c r="C21" s="120"/>
      <c r="D21" s="120"/>
      <c r="G21" s="121"/>
      <c r="H21" s="121"/>
    </row>
    <row r="22" spans="1:8" x14ac:dyDescent="0.35">
      <c r="A22" s="119" t="s">
        <v>84</v>
      </c>
      <c r="B22" s="120">
        <v>5208</v>
      </c>
      <c r="C22" s="120"/>
      <c r="D22" s="120"/>
      <c r="G22" s="121"/>
      <c r="H22" s="121"/>
    </row>
    <row r="23" spans="1:8" x14ac:dyDescent="0.35">
      <c r="A23" s="119" t="s">
        <v>85</v>
      </c>
      <c r="B23" s="120">
        <v>3942</v>
      </c>
      <c r="C23" s="120"/>
      <c r="D23" s="120"/>
      <c r="G23" s="121"/>
      <c r="H23" s="121"/>
    </row>
    <row r="24" spans="1:8" x14ac:dyDescent="0.35">
      <c r="A24" s="119" t="s">
        <v>86</v>
      </c>
      <c r="B24" s="120">
        <v>3261</v>
      </c>
      <c r="C24" s="120"/>
      <c r="D24" s="120"/>
      <c r="G24" s="121"/>
      <c r="H24" s="121"/>
    </row>
    <row r="25" spans="1:8" x14ac:dyDescent="0.35">
      <c r="A25" s="119"/>
      <c r="B25" s="120"/>
      <c r="C25" s="120"/>
      <c r="D25" s="120"/>
      <c r="G25" s="121"/>
      <c r="H25" s="121"/>
    </row>
    <row r="26" spans="1:8" x14ac:dyDescent="0.35">
      <c r="A26" s="119"/>
      <c r="B26" s="120"/>
      <c r="C26" s="120"/>
      <c r="D26" s="120"/>
      <c r="G26" s="121"/>
      <c r="H26" s="121"/>
    </row>
    <row r="27" spans="1:8" x14ac:dyDescent="0.35">
      <c r="A27" s="117" t="s">
        <v>76</v>
      </c>
      <c r="B27" s="117" t="s">
        <v>88</v>
      </c>
      <c r="C27" s="120"/>
      <c r="D27" s="120"/>
      <c r="G27" s="121"/>
      <c r="H27" s="121"/>
    </row>
    <row r="28" spans="1:8" x14ac:dyDescent="0.35">
      <c r="A28" s="119" t="s">
        <v>70</v>
      </c>
      <c r="B28" s="120">
        <v>87537</v>
      </c>
      <c r="C28" s="120"/>
      <c r="D28" s="120"/>
      <c r="G28" s="121"/>
      <c r="H28" s="121"/>
    </row>
    <row r="29" spans="1:8" x14ac:dyDescent="0.35">
      <c r="A29" s="119" t="s">
        <v>82</v>
      </c>
      <c r="B29" s="120">
        <v>65841</v>
      </c>
      <c r="C29" s="120"/>
      <c r="D29" s="120"/>
      <c r="G29" s="121"/>
      <c r="H29" s="121"/>
    </row>
    <row r="30" spans="1:8" x14ac:dyDescent="0.35">
      <c r="A30" s="119" t="s">
        <v>84</v>
      </c>
      <c r="B30" s="120">
        <v>62495</v>
      </c>
      <c r="C30" s="120"/>
      <c r="D30" s="120"/>
      <c r="G30" s="121"/>
      <c r="H30" s="121"/>
    </row>
    <row r="31" spans="1:8" x14ac:dyDescent="0.35">
      <c r="A31" s="119" t="s">
        <v>85</v>
      </c>
      <c r="B31" s="120">
        <v>47301</v>
      </c>
      <c r="C31" s="120"/>
      <c r="D31" s="120"/>
      <c r="G31" s="121"/>
      <c r="H31" s="121"/>
    </row>
    <row r="32" spans="1:8" x14ac:dyDescent="0.35">
      <c r="A32" s="119" t="s">
        <v>86</v>
      </c>
      <c r="B32" s="120">
        <v>39134</v>
      </c>
      <c r="C32" s="120"/>
      <c r="D32" s="120"/>
      <c r="G32" s="121"/>
      <c r="H32" s="121"/>
    </row>
    <row r="33" spans="1:8" x14ac:dyDescent="0.35">
      <c r="A33" s="119"/>
      <c r="B33" s="120"/>
      <c r="C33" s="120"/>
      <c r="D33" s="120"/>
      <c r="G33" s="121"/>
      <c r="H33" s="121"/>
    </row>
    <row r="34" spans="1:8" x14ac:dyDescent="0.35">
      <c r="A34" s="119"/>
      <c r="B34" s="120"/>
      <c r="C34" s="120"/>
      <c r="D34" s="120"/>
      <c r="G34" s="121"/>
      <c r="H34" s="121"/>
    </row>
    <row r="35" spans="1:8" x14ac:dyDescent="0.35">
      <c r="A35" s="122"/>
      <c r="B35" s="122"/>
      <c r="C35" s="123"/>
      <c r="D35" s="123"/>
      <c r="G35" s="121"/>
      <c r="H35" s="121"/>
    </row>
    <row r="36" spans="1:8" x14ac:dyDescent="0.35">
      <c r="A36" s="392" t="s">
        <v>89</v>
      </c>
      <c r="B36" s="392"/>
      <c r="C36" s="392"/>
      <c r="D36" s="392"/>
      <c r="G36" s="121"/>
      <c r="H36" s="121"/>
    </row>
    <row r="37" spans="1:8" x14ac:dyDescent="0.35">
      <c r="A37" s="117" t="s">
        <v>76</v>
      </c>
      <c r="B37" s="118" t="s">
        <v>77</v>
      </c>
      <c r="C37" s="117"/>
      <c r="D37" s="117"/>
      <c r="G37" s="121"/>
      <c r="H37" s="121"/>
    </row>
    <row r="38" spans="1:8" x14ac:dyDescent="0.35">
      <c r="A38" s="119" t="s">
        <v>70</v>
      </c>
      <c r="B38" s="120">
        <v>47</v>
      </c>
      <c r="C38" s="120"/>
      <c r="D38" s="120"/>
      <c r="G38" s="121"/>
      <c r="H38" s="121"/>
    </row>
    <row r="39" spans="1:8" x14ac:dyDescent="0.35">
      <c r="A39" s="119" t="s">
        <v>82</v>
      </c>
      <c r="B39" s="120">
        <v>35.5</v>
      </c>
      <c r="C39" s="120"/>
      <c r="D39" s="120"/>
      <c r="G39" s="121"/>
      <c r="H39" s="121"/>
    </row>
    <row r="40" spans="1:8" x14ac:dyDescent="0.35">
      <c r="A40" s="119" t="s">
        <v>84</v>
      </c>
      <c r="B40" s="120">
        <v>34</v>
      </c>
      <c r="C40" s="120"/>
      <c r="D40" s="120"/>
      <c r="G40" s="121"/>
      <c r="H40" s="121"/>
    </row>
    <row r="41" spans="1:8" x14ac:dyDescent="0.35">
      <c r="A41" s="119" t="s">
        <v>85</v>
      </c>
      <c r="B41" s="120">
        <v>25.5</v>
      </c>
      <c r="C41" s="120"/>
      <c r="D41" s="120"/>
      <c r="G41" s="121"/>
      <c r="H41" s="121"/>
    </row>
    <row r="42" spans="1:8" x14ac:dyDescent="0.35">
      <c r="A42" s="119" t="s">
        <v>86</v>
      </c>
      <c r="B42" s="120">
        <v>21</v>
      </c>
      <c r="C42" s="120"/>
      <c r="D42" s="120"/>
      <c r="G42" s="121"/>
      <c r="H42" s="121"/>
    </row>
    <row r="43" spans="1:8" x14ac:dyDescent="0.35">
      <c r="A43" s="119"/>
      <c r="B43" s="120"/>
      <c r="C43" s="120"/>
      <c r="D43" s="120"/>
      <c r="G43" s="121"/>
      <c r="H43" s="121"/>
    </row>
    <row r="45" spans="1:8" x14ac:dyDescent="0.35">
      <c r="A45" s="117" t="s">
        <v>76</v>
      </c>
      <c r="B45" s="117" t="s">
        <v>87</v>
      </c>
    </row>
    <row r="46" spans="1:8" x14ac:dyDescent="0.35">
      <c r="A46" s="119" t="s">
        <v>70</v>
      </c>
      <c r="B46" s="120">
        <v>8207</v>
      </c>
    </row>
    <row r="47" spans="1:8" x14ac:dyDescent="0.35">
      <c r="A47" s="119" t="s">
        <v>82</v>
      </c>
      <c r="B47" s="120">
        <v>6173</v>
      </c>
    </row>
    <row r="48" spans="1:8" x14ac:dyDescent="0.35">
      <c r="A48" s="119" t="s">
        <v>84</v>
      </c>
      <c r="B48" s="120">
        <v>5859</v>
      </c>
    </row>
    <row r="49" spans="1:2" x14ac:dyDescent="0.35">
      <c r="A49" s="119" t="s">
        <v>85</v>
      </c>
      <c r="B49" s="120">
        <v>4434</v>
      </c>
    </row>
    <row r="50" spans="1:2" x14ac:dyDescent="0.35">
      <c r="A50" s="119" t="s">
        <v>86</v>
      </c>
      <c r="B50" s="120">
        <v>3669</v>
      </c>
    </row>
    <row r="51" spans="1:2" x14ac:dyDescent="0.35">
      <c r="A51" s="119"/>
      <c r="B51" s="120"/>
    </row>
    <row r="53" spans="1:2" x14ac:dyDescent="0.35">
      <c r="A53" s="117" t="s">
        <v>76</v>
      </c>
      <c r="B53" s="117" t="s">
        <v>88</v>
      </c>
    </row>
    <row r="54" spans="1:2" x14ac:dyDescent="0.35">
      <c r="A54" s="119" t="s">
        <v>70</v>
      </c>
      <c r="B54" s="120">
        <v>0</v>
      </c>
    </row>
    <row r="55" spans="1:2" x14ac:dyDescent="0.35">
      <c r="A55" s="119" t="s">
        <v>82</v>
      </c>
      <c r="B55" s="120">
        <v>0</v>
      </c>
    </row>
    <row r="56" spans="1:2" x14ac:dyDescent="0.35">
      <c r="A56" s="119" t="s">
        <v>84</v>
      </c>
      <c r="B56" s="120">
        <v>0</v>
      </c>
    </row>
    <row r="57" spans="1:2" x14ac:dyDescent="0.35">
      <c r="A57" s="119" t="s">
        <v>85</v>
      </c>
      <c r="B57" s="120">
        <v>0</v>
      </c>
    </row>
    <row r="58" spans="1:2" x14ac:dyDescent="0.35">
      <c r="A58" s="119" t="s">
        <v>86</v>
      </c>
      <c r="B58" s="120">
        <v>0</v>
      </c>
    </row>
    <row r="59" spans="1:2" x14ac:dyDescent="0.35">
      <c r="A59" s="119"/>
      <c r="B59" s="120"/>
    </row>
  </sheetData>
  <mergeCells count="3">
    <mergeCell ref="A9:D9"/>
    <mergeCell ref="A10:D10"/>
    <mergeCell ref="A36:D3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11</vt:i4>
      </vt:variant>
    </vt:vector>
  </HeadingPairs>
  <TitlesOfParts>
    <vt:vector size="23" baseType="lpstr">
      <vt:lpstr>Gesamtübersicht je AZ</vt:lpstr>
      <vt:lpstr>Gesamtübersicht je Vorhaben</vt:lpstr>
      <vt:lpstr>Personal (VKO) neu </vt:lpstr>
      <vt:lpstr>Personal (VKO) alt</vt:lpstr>
      <vt:lpstr>Ausgaben für Projektpersonal</vt:lpstr>
      <vt:lpstr>Unternehmerlohn</vt:lpstr>
      <vt:lpstr>Direkte Ausgaben</vt:lpstr>
      <vt:lpstr>Meilensteine</vt:lpstr>
      <vt:lpstr>Grundlagen VKO neu</vt:lpstr>
      <vt:lpstr>Grundlagen VKO alt</vt:lpstr>
      <vt:lpstr>Grundlage UN-Lohn</vt:lpstr>
      <vt:lpstr>Auswahlmöglichkeiten</vt:lpstr>
      <vt:lpstr>'Ausgaben für Projektpersonal'!Druckbereich</vt:lpstr>
      <vt:lpstr>'Direkte Ausgaben'!Druckbereich</vt:lpstr>
      <vt:lpstr>'Gesamtübersicht je AZ'!Druckbereich</vt:lpstr>
      <vt:lpstr>'Gesamtübersicht je Vorhaben'!Druckbereich</vt:lpstr>
      <vt:lpstr>Meilensteine!Druckbereich</vt:lpstr>
      <vt:lpstr>'Personal (VKO) alt'!Druckbereich</vt:lpstr>
      <vt:lpstr>'Personal (VKO) neu '!Druckbereich</vt:lpstr>
      <vt:lpstr>Unternehmerlohn!Druckbereich</vt:lpstr>
      <vt:lpstr>risikobasierte_Kriterien</vt:lpstr>
      <vt:lpstr>Tiefenprüfung</vt:lpstr>
      <vt:lpstr>zahlenbasierte_Kriterien</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Przewdzieng, Sandra</dc:creator>
  <cp:lastModifiedBy>Herda, Marius</cp:lastModifiedBy>
  <cp:lastPrinted>2024-12-09T14:29:10Z</cp:lastPrinted>
  <dcterms:created xsi:type="dcterms:W3CDTF">2024-10-21T08:32:58Z</dcterms:created>
  <dcterms:modified xsi:type="dcterms:W3CDTF">2026-02-12T05:00:53Z</dcterms:modified>
</cp:coreProperties>
</file>