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DieseArbeitsmappe" defaultThemeVersion="164011"/>
  <mc:AlternateContent xmlns:mc="http://schemas.openxmlformats.org/markup-compatibility/2006">
    <mc:Choice Requires="x15">
      <x15ac:absPath xmlns:x15ac="http://schemas.microsoft.com/office/spreadsheetml/2010/11/ac" url="G:\269223\03_Mitarbeiterordner\8094 Seifert\OAS\zmN\Final\"/>
    </mc:Choice>
  </mc:AlternateContent>
  <workbookProtection workbookAlgorithmName="SHA-512" workbookHashValue="ZC+awzoLt01owKMOuvIo3piTBnuMNMNiwGQGgKtlKtmGSikCnRibjFKteChkfjeIBc7r16emzvLsFkXRRYJMvg==" workbookSaltValue="2SzOKzUlwrvf/OeNbvjfwQ==" workbookSpinCount="100000" lockStructure="1"/>
  <bookViews>
    <workbookView xWindow="0" yWindow="0" windowWidth="23040" windowHeight="10500" tabRatio="803"/>
  </bookViews>
  <sheets>
    <sheet name="Gesamtübersicht je AZ" sheetId="2" r:id="rId1"/>
    <sheet name="Gesamtübersicht je Vorhaben" sheetId="15" state="hidden" r:id="rId2"/>
    <sheet name="Investitionen Sachausgaben" sheetId="4" state="hidden" r:id="rId3"/>
    <sheet name="Meilensteine" sheetId="8" r:id="rId4"/>
    <sheet name="Personal (VKO) neu " sheetId="5" state="hidden" r:id="rId5"/>
    <sheet name="Grundlagen VKO neu" sheetId="6" state="hidden" r:id="rId6"/>
    <sheet name="Personal (VKO) alt" sheetId="10" state="hidden" r:id="rId7"/>
    <sheet name="Grundlagen VKO alt" sheetId="9" state="hidden" r:id="rId8"/>
    <sheet name="Unternehmerlohn" sheetId="12" state="hidden" r:id="rId9"/>
    <sheet name="Grundlage UN-Lohn" sheetId="13" state="hidden" r:id="rId10"/>
    <sheet name="Personal direkte Ausgaben" sheetId="14" state="hidden" r:id="rId11"/>
    <sheet name="Auswahlmöglichkeiten" sheetId="7" state="hidden" r:id="rId12"/>
  </sheets>
  <definedNames>
    <definedName name="_IDVTrackerBlocked103_" hidden="1">0</definedName>
    <definedName name="_IDVTrackerBlocked155_" hidden="1">0</definedName>
    <definedName name="_IDVTrackerEx103_" hidden="1">0</definedName>
    <definedName name="_IDVTrackerEx155_" hidden="1">0</definedName>
    <definedName name="_IDVTrackerFreigabeDateiID103_" hidden="1">-1</definedName>
    <definedName name="_IDVTrackerFreigabeDateiID155_" hidden="1">-1</definedName>
    <definedName name="_IDVTrackerFreigabeStatus103_" hidden="1">0</definedName>
    <definedName name="_IDVTrackerFreigabeStatus155_" hidden="1">0</definedName>
    <definedName name="_IDVTrackerFreigabeVersion103_" hidden="1">-1</definedName>
    <definedName name="_IDVTrackerFreigabeVersion155_" hidden="1">-1</definedName>
    <definedName name="_IDVTrackerID103_" hidden="1">206735</definedName>
    <definedName name="_IDVTrackerID155_" hidden="1">308069</definedName>
    <definedName name="_IDVTrackerMajorVersion103_" hidden="1">1</definedName>
    <definedName name="_IDVTrackerMajorVersion155_" hidden="1">1</definedName>
    <definedName name="_IDVTrackerMinorVersion103_" hidden="1">0</definedName>
    <definedName name="_IDVTrackerMinorVersion155_" hidden="1">0</definedName>
    <definedName name="_IDVTrackerVersion103_" hidden="1">34</definedName>
    <definedName name="_IDVTrackerVersion155_" hidden="1">23</definedName>
    <definedName name="_xlnm.Print_Area" localSheetId="0">'Gesamtübersicht je AZ'!$A$1:$E$34</definedName>
    <definedName name="_xlnm.Print_Area" localSheetId="1">'Gesamtübersicht je Vorhaben'!$A$1:$E$34</definedName>
    <definedName name="_xlnm.Print_Area" localSheetId="2">'Investitionen Sachausgaben'!$B$1:$N$36</definedName>
    <definedName name="_xlnm.Print_Area" localSheetId="3">Meilensteine!$A$1:$F$25</definedName>
    <definedName name="_xlnm.Print_Area" localSheetId="6">'Personal (VKO) alt'!$B$1:$O$30</definedName>
    <definedName name="_xlnm.Print_Area" localSheetId="4">'Personal (VKO) neu '!$B$1:$O$30</definedName>
    <definedName name="_xlnm.Print_Area" localSheetId="10">'Personal direkte Ausgaben'!$B$1:$L$39</definedName>
    <definedName name="_xlnm.Print_Area" localSheetId="8">Unternehmerlohn!$B$1:$V$35</definedName>
    <definedName name="risikobasierte_Kriterien">Auswahlmöglichkeiten!$F$5:$F$21</definedName>
    <definedName name="Tiefenprüfung">Auswahlmöglichkeiten!$F$3</definedName>
    <definedName name="zahlenbasierte_Kriterien">Auswahlmöglichkeiten!$F$23:$F$28</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8" l="1"/>
  <c r="B24" i="2" l="1"/>
  <c r="D20" i="15"/>
  <c r="D21" i="15"/>
  <c r="D22" i="15"/>
  <c r="D23" i="15"/>
  <c r="D25" i="15"/>
  <c r="D26" i="15"/>
  <c r="D27" i="15"/>
  <c r="D28" i="15"/>
  <c r="D29" i="15"/>
  <c r="C27" i="2"/>
  <c r="D24" i="15" l="1"/>
  <c r="D30" i="15"/>
  <c r="B3" i="14" l="1"/>
  <c r="B3" i="12"/>
  <c r="B3" i="10"/>
  <c r="B3" i="5"/>
  <c r="B3" i="4"/>
  <c r="B12" i="5"/>
  <c r="B13" i="5"/>
  <c r="B14" i="5"/>
  <c r="B15" i="5"/>
  <c r="B16" i="5"/>
  <c r="B17" i="5"/>
  <c r="B18" i="5"/>
  <c r="B19" i="5"/>
  <c r="B20" i="5"/>
  <c r="B21" i="5"/>
  <c r="B22" i="5"/>
  <c r="B23" i="5"/>
  <c r="B24" i="5"/>
  <c r="B25" i="5"/>
  <c r="B26" i="5"/>
  <c r="B27" i="5"/>
  <c r="B28" i="5"/>
  <c r="B29" i="5"/>
  <c r="F8" i="5" l="1"/>
  <c r="F7" i="5"/>
  <c r="F6" i="5"/>
  <c r="F7" i="12"/>
  <c r="F6" i="12"/>
  <c r="F5" i="12"/>
  <c r="F6" i="4"/>
  <c r="B24" i="15" l="1"/>
  <c r="F8" i="10" l="1"/>
  <c r="F7" i="10"/>
  <c r="F6" i="10"/>
  <c r="S14" i="12"/>
  <c r="S15" i="12"/>
  <c r="S16" i="12"/>
  <c r="S17" i="12"/>
  <c r="S18" i="12"/>
  <c r="S19" i="12"/>
  <c r="S20" i="12"/>
  <c r="S21" i="12"/>
  <c r="S22" i="12"/>
  <c r="S23" i="12"/>
  <c r="S24" i="12"/>
  <c r="S25" i="12"/>
  <c r="S26" i="12"/>
  <c r="S27" i="12"/>
  <c r="S28" i="12"/>
  <c r="S29" i="12"/>
  <c r="S30" i="12"/>
  <c r="R14" i="12"/>
  <c r="R15" i="12"/>
  <c r="R16" i="12"/>
  <c r="R17" i="12"/>
  <c r="R18" i="12"/>
  <c r="R19" i="12"/>
  <c r="R20" i="12"/>
  <c r="R21" i="12"/>
  <c r="R22" i="12"/>
  <c r="R23" i="12"/>
  <c r="R24" i="12"/>
  <c r="R25" i="12"/>
  <c r="R26" i="12"/>
  <c r="R27" i="12"/>
  <c r="R28" i="12"/>
  <c r="R29" i="12"/>
  <c r="R30" i="12"/>
  <c r="Q14" i="12"/>
  <c r="Q15" i="12"/>
  <c r="Q16" i="12"/>
  <c r="Q17" i="12"/>
  <c r="Q18" i="12"/>
  <c r="Q19" i="12"/>
  <c r="Q20" i="12"/>
  <c r="Q21" i="12"/>
  <c r="Q22" i="12"/>
  <c r="Q23" i="12"/>
  <c r="Q24" i="12"/>
  <c r="Q25" i="12"/>
  <c r="Q26" i="12"/>
  <c r="Q27" i="12"/>
  <c r="Q28" i="12"/>
  <c r="Q29" i="12"/>
  <c r="Q30" i="12"/>
  <c r="P14" i="12"/>
  <c r="P15" i="12"/>
  <c r="P16" i="12"/>
  <c r="P17" i="12"/>
  <c r="P18" i="12"/>
  <c r="P19" i="12"/>
  <c r="P20" i="12"/>
  <c r="P21" i="12"/>
  <c r="P22" i="12"/>
  <c r="P23" i="12"/>
  <c r="P24" i="12"/>
  <c r="P25" i="12"/>
  <c r="P26" i="12"/>
  <c r="P27" i="12"/>
  <c r="P28" i="12"/>
  <c r="P29" i="12"/>
  <c r="P30" i="12"/>
  <c r="D9" i="8"/>
  <c r="D8" i="8"/>
  <c r="D7" i="8"/>
  <c r="F7" i="4"/>
  <c r="F8" i="4"/>
  <c r="E8" i="14"/>
  <c r="E7" i="14"/>
  <c r="E6" i="14"/>
  <c r="B31" i="15" l="1"/>
  <c r="D31" i="15" s="1"/>
  <c r="D34" i="15" s="1"/>
  <c r="B30" i="15"/>
  <c r="G19" i="15" s="1"/>
  <c r="C27" i="15"/>
  <c r="C22" i="15"/>
  <c r="B31" i="2"/>
  <c r="K14" i="12" l="1"/>
  <c r="K15" i="12"/>
  <c r="K16" i="12"/>
  <c r="K17" i="12"/>
  <c r="K18" i="12"/>
  <c r="K19" i="12"/>
  <c r="K20" i="12"/>
  <c r="K21" i="12"/>
  <c r="K22" i="12"/>
  <c r="K23" i="12"/>
  <c r="K24" i="12"/>
  <c r="K25" i="12"/>
  <c r="K26" i="12"/>
  <c r="K27" i="12"/>
  <c r="K28" i="12"/>
  <c r="K29" i="12"/>
  <c r="K30" i="12"/>
  <c r="T30" i="12" s="1"/>
  <c r="I36" i="14"/>
  <c r="K35" i="14"/>
  <c r="B35" i="14"/>
  <c r="K34" i="14"/>
  <c r="B34" i="14"/>
  <c r="K33" i="14"/>
  <c r="B33" i="14"/>
  <c r="K32" i="14"/>
  <c r="B32" i="14"/>
  <c r="K31" i="14"/>
  <c r="B31" i="14"/>
  <c r="K30" i="14"/>
  <c r="B30" i="14"/>
  <c r="K29" i="14"/>
  <c r="B29" i="14"/>
  <c r="K28" i="14"/>
  <c r="B28" i="14"/>
  <c r="K27" i="14"/>
  <c r="B27" i="14"/>
  <c r="K26" i="14"/>
  <c r="B26" i="14"/>
  <c r="K25" i="14"/>
  <c r="B25" i="14"/>
  <c r="K24" i="14"/>
  <c r="B24" i="14"/>
  <c r="K23" i="14"/>
  <c r="B23" i="14"/>
  <c r="K22" i="14"/>
  <c r="B22" i="14"/>
  <c r="K21" i="14"/>
  <c r="B21" i="14"/>
  <c r="K20" i="14"/>
  <c r="B20" i="14"/>
  <c r="K19" i="14"/>
  <c r="B19" i="14"/>
  <c r="K18" i="14"/>
  <c r="B18" i="14"/>
  <c r="K17" i="14"/>
  <c r="B17" i="14"/>
  <c r="K16" i="14"/>
  <c r="B16" i="14"/>
  <c r="K15" i="14"/>
  <c r="B15" i="14"/>
  <c r="K14" i="14"/>
  <c r="B14" i="14"/>
  <c r="K13" i="14"/>
  <c r="B13" i="14"/>
  <c r="U30" i="12"/>
  <c r="U29" i="12"/>
  <c r="U28" i="12"/>
  <c r="U27" i="12"/>
  <c r="U26" i="12"/>
  <c r="U25" i="12"/>
  <c r="U24" i="12"/>
  <c r="U23" i="12"/>
  <c r="U22" i="12"/>
  <c r="U21" i="12"/>
  <c r="U20" i="12"/>
  <c r="U19" i="12"/>
  <c r="U18" i="12"/>
  <c r="U17" i="12"/>
  <c r="U16" i="12"/>
  <c r="U15" i="12"/>
  <c r="L29" i="10"/>
  <c r="L28" i="10"/>
  <c r="L27" i="10"/>
  <c r="L26" i="10"/>
  <c r="L25" i="10"/>
  <c r="L24" i="10"/>
  <c r="L23" i="10"/>
  <c r="L22" i="10"/>
  <c r="L21" i="10"/>
  <c r="L20" i="10"/>
  <c r="L19" i="10"/>
  <c r="L18" i="10"/>
  <c r="L17" i="10"/>
  <c r="L16" i="10"/>
  <c r="L15" i="10"/>
  <c r="L14" i="10"/>
  <c r="L13" i="10"/>
  <c r="L12" i="10"/>
  <c r="L12" i="5"/>
  <c r="L13" i="5"/>
  <c r="L14" i="5"/>
  <c r="L15" i="5"/>
  <c r="L16" i="5"/>
  <c r="L17" i="5"/>
  <c r="L18" i="5"/>
  <c r="L19" i="5"/>
  <c r="L20" i="5"/>
  <c r="L21" i="5"/>
  <c r="L22" i="5"/>
  <c r="L23" i="5"/>
  <c r="L24" i="5"/>
  <c r="L25" i="5"/>
  <c r="L26" i="5"/>
  <c r="L27" i="5"/>
  <c r="L28" i="5"/>
  <c r="L29" i="5"/>
  <c r="K36" i="14" l="1"/>
  <c r="C22" i="2"/>
  <c r="T18" i="12"/>
  <c r="T28" i="12"/>
  <c r="T24" i="12"/>
  <c r="T15" i="12"/>
  <c r="T21" i="12"/>
  <c r="T23" i="12"/>
  <c r="T17" i="12"/>
  <c r="T19" i="12"/>
  <c r="T26" i="12"/>
  <c r="T29" i="12"/>
  <c r="T27" i="12"/>
  <c r="T20" i="12"/>
  <c r="T22" i="12"/>
  <c r="T16" i="12"/>
  <c r="T25" i="12"/>
  <c r="T14" i="12"/>
  <c r="U14" i="12" s="1"/>
  <c r="M29" i="10"/>
  <c r="N29" i="10" s="1"/>
  <c r="B29" i="10"/>
  <c r="M28" i="10"/>
  <c r="N28" i="10" s="1"/>
  <c r="B28" i="10"/>
  <c r="M27" i="10"/>
  <c r="N27" i="10" s="1"/>
  <c r="B27" i="10"/>
  <c r="M26" i="10"/>
  <c r="N26" i="10" s="1"/>
  <c r="B26" i="10"/>
  <c r="M25" i="10"/>
  <c r="N25" i="10" s="1"/>
  <c r="B25" i="10"/>
  <c r="M24" i="10"/>
  <c r="N24" i="10" s="1"/>
  <c r="B24" i="10"/>
  <c r="M23" i="10"/>
  <c r="N23" i="10" s="1"/>
  <c r="B23" i="10"/>
  <c r="M22" i="10"/>
  <c r="N22" i="10" s="1"/>
  <c r="B22" i="10"/>
  <c r="M21" i="10"/>
  <c r="N21" i="10" s="1"/>
  <c r="B21" i="10"/>
  <c r="M20" i="10"/>
  <c r="N20" i="10" s="1"/>
  <c r="B20" i="10"/>
  <c r="M19" i="10"/>
  <c r="N19" i="10" s="1"/>
  <c r="B19" i="10"/>
  <c r="M18" i="10"/>
  <c r="N18" i="10" s="1"/>
  <c r="B18" i="10"/>
  <c r="M17" i="10"/>
  <c r="N17" i="10" s="1"/>
  <c r="B17" i="10"/>
  <c r="M16" i="10"/>
  <c r="N16" i="10" s="1"/>
  <c r="B16" i="10"/>
  <c r="M15" i="10"/>
  <c r="N15" i="10" s="1"/>
  <c r="B15" i="10"/>
  <c r="M14" i="10"/>
  <c r="N14" i="10" s="1"/>
  <c r="B14" i="10"/>
  <c r="M13" i="10"/>
  <c r="N13" i="10" s="1"/>
  <c r="B13" i="10"/>
  <c r="M12" i="10"/>
  <c r="N12" i="10" s="1"/>
  <c r="C21" i="2" s="1"/>
  <c r="B12" i="10"/>
  <c r="U31" i="12" l="1"/>
  <c r="C23" i="2"/>
  <c r="C23" i="15"/>
  <c r="N30" i="10"/>
  <c r="C21" i="15" s="1"/>
  <c r="M30" i="10"/>
  <c r="B25" i="8" l="1"/>
  <c r="B24" i="8"/>
  <c r="B23" i="8"/>
  <c r="B22" i="8"/>
  <c r="B21" i="8"/>
  <c r="B20" i="8"/>
  <c r="B19" i="8"/>
  <c r="B18" i="8"/>
  <c r="B17" i="8"/>
  <c r="B16" i="8"/>
  <c r="B15" i="8"/>
  <c r="B14" i="8"/>
  <c r="B13" i="8"/>
  <c r="M29" i="5" l="1"/>
  <c r="N29" i="5" s="1"/>
  <c r="M28" i="5"/>
  <c r="N28" i="5" s="1"/>
  <c r="M27" i="5"/>
  <c r="N27" i="5" s="1"/>
  <c r="M26" i="5"/>
  <c r="N26" i="5" s="1"/>
  <c r="M25" i="5"/>
  <c r="N25" i="5" s="1"/>
  <c r="M24" i="5"/>
  <c r="N24" i="5" s="1"/>
  <c r="M23" i="5"/>
  <c r="N23" i="5" s="1"/>
  <c r="M22" i="5"/>
  <c r="N22" i="5" s="1"/>
  <c r="M21" i="5"/>
  <c r="N21" i="5" s="1"/>
  <c r="M20" i="5"/>
  <c r="N20" i="5" s="1"/>
  <c r="M19" i="5"/>
  <c r="N19" i="5" s="1"/>
  <c r="M18" i="5"/>
  <c r="N18" i="5" s="1"/>
  <c r="M17" i="5"/>
  <c r="N17" i="5" s="1"/>
  <c r="M16" i="5"/>
  <c r="N16" i="5" s="1"/>
  <c r="M15" i="5"/>
  <c r="N15" i="5" s="1"/>
  <c r="M14" i="5"/>
  <c r="N14" i="5" s="1"/>
  <c r="M13" i="5"/>
  <c r="N13" i="5" s="1"/>
  <c r="M12" i="5"/>
  <c r="N12" i="5" s="1"/>
  <c r="I33" i="4"/>
  <c r="M32" i="4"/>
  <c r="B32" i="4"/>
  <c r="M31" i="4"/>
  <c r="B31" i="4"/>
  <c r="M30" i="4"/>
  <c r="B30" i="4"/>
  <c r="M29" i="4"/>
  <c r="B29" i="4"/>
  <c r="M28" i="4"/>
  <c r="B28" i="4"/>
  <c r="M27" i="4"/>
  <c r="B27" i="4"/>
  <c r="M26" i="4"/>
  <c r="B26" i="4"/>
  <c r="M25" i="4"/>
  <c r="B25" i="4"/>
  <c r="M24" i="4"/>
  <c r="B24" i="4"/>
  <c r="M23" i="4"/>
  <c r="B23" i="4"/>
  <c r="M22" i="4"/>
  <c r="B22" i="4"/>
  <c r="M21" i="4"/>
  <c r="B21" i="4"/>
  <c r="M20" i="4"/>
  <c r="B20" i="4"/>
  <c r="M19" i="4"/>
  <c r="B19" i="4"/>
  <c r="M18" i="4"/>
  <c r="B18" i="4"/>
  <c r="M17" i="4"/>
  <c r="B17" i="4"/>
  <c r="M16" i="4"/>
  <c r="B16" i="4"/>
  <c r="M15" i="4"/>
  <c r="B15" i="4"/>
  <c r="M14" i="4"/>
  <c r="B14" i="4"/>
  <c r="M13" i="4"/>
  <c r="B13" i="4"/>
  <c r="B30" i="2"/>
  <c r="G18" i="2" s="1"/>
  <c r="C25" i="2" l="1"/>
  <c r="C25" i="15"/>
  <c r="C26" i="2"/>
  <c r="C26" i="15"/>
  <c r="C28" i="2"/>
  <c r="C28" i="15"/>
  <c r="C20" i="2"/>
  <c r="C24" i="2" s="1"/>
  <c r="C29" i="15"/>
  <c r="C29" i="2"/>
  <c r="M33" i="4"/>
  <c r="N30" i="5"/>
  <c r="C20" i="15" s="1"/>
  <c r="M30" i="5"/>
  <c r="B32" i="2"/>
  <c r="C24" i="15" l="1"/>
  <c r="C30" i="15" s="1"/>
  <c r="C30" i="2"/>
  <c r="C31" i="2"/>
  <c r="B42" i="15" s="1"/>
  <c r="C31" i="15" l="1"/>
  <c r="B41" i="15" s="1"/>
  <c r="B40" i="15"/>
  <c r="C34" i="2"/>
  <c r="B39" i="15"/>
  <c r="B44" i="15"/>
  <c r="C32" i="2"/>
  <c r="D32" i="15" l="1"/>
  <c r="B45" i="15"/>
  <c r="C34" i="15"/>
  <c r="B32" i="15"/>
  <c r="C32" i="15" l="1"/>
</calcChain>
</file>

<file path=xl/sharedStrings.xml><?xml version="1.0" encoding="utf-8"?>
<sst xmlns="http://schemas.openxmlformats.org/spreadsheetml/2006/main" count="580" uniqueCount="298">
  <si>
    <t>x</t>
  </si>
  <si>
    <t>förderfähige Ausgaben</t>
  </si>
  <si>
    <t>in %</t>
  </si>
  <si>
    <t>bis</t>
  </si>
  <si>
    <t xml:space="preserve">vom </t>
  </si>
  <si>
    <r>
      <t xml:space="preserve">Bitte die grau hinterlegten Felder befüllen!
</t>
    </r>
    <r>
      <rPr>
        <i/>
        <sz val="11"/>
        <rFont val="Arial"/>
        <family val="2"/>
      </rPr>
      <t>Wir geben Ihnen Hinweise zur Eingabe der notwendigen Daten, sobald Sie die betreffenden Felder auswählen</t>
    </r>
  </si>
  <si>
    <t xml:space="preserve">GESAMTÜBERSICHT </t>
  </si>
  <si>
    <t>Hinweis: Die Angaben in den nicht farblich unterlegten Feldern werden aufgrund Ihrer Eingaben automatisch berechnet.</t>
  </si>
  <si>
    <t>Zuwendungs-/Zuweisungsempfänger</t>
  </si>
  <si>
    <t>Vorhaben</t>
  </si>
  <si>
    <t>Vorgangsnummer laut Zuwendungsbescheid/ Zuweisungsschreiben</t>
  </si>
  <si>
    <t>Bewilligungszeitraum</t>
  </si>
  <si>
    <t>vom</t>
  </si>
  <si>
    <t>Abrechnungsszeitraum</t>
  </si>
  <si>
    <r>
      <t xml:space="preserve">Fördersatz 
</t>
    </r>
    <r>
      <rPr>
        <i/>
        <sz val="9"/>
        <color indexed="8"/>
        <rFont val="Arial"/>
        <family val="2"/>
      </rPr>
      <t>(gem. Ziffer 1. des Zuwendungsbescheides)</t>
    </r>
  </si>
  <si>
    <t>Angaben lt. Zuwendungsbescheid/ Zuweisungsschreiben</t>
  </si>
  <si>
    <t>Angaben lt. abgerechneten/
nachgewiesenen Ausgaben</t>
  </si>
  <si>
    <r>
      <t xml:space="preserve">Bewilligte Ausgaben 
</t>
    </r>
    <r>
      <rPr>
        <sz val="9"/>
        <color indexed="8"/>
        <rFont val="Arial"/>
        <family val="2"/>
      </rPr>
      <t>(in Euro)</t>
    </r>
  </si>
  <si>
    <r>
      <t xml:space="preserve">Förderfähige Ausgaben </t>
    </r>
    <r>
      <rPr>
        <sz val="9"/>
        <color indexed="8"/>
        <rFont val="Arial"/>
        <family val="2"/>
      </rPr>
      <t>(in Euro)</t>
    </r>
  </si>
  <si>
    <t>Personalausgaben</t>
  </si>
  <si>
    <t>Indirekte Ausgaben</t>
  </si>
  <si>
    <t>Leistungen Dritter</t>
  </si>
  <si>
    <t>Ausgaben für Teilnehmer</t>
  </si>
  <si>
    <t>Gesamtausgaben</t>
  </si>
  <si>
    <t>ergibt Zuwendung/ Zuweisung</t>
  </si>
  <si>
    <t>Eigenmittel</t>
  </si>
  <si>
    <t>Nachzuweisende Vorauszahlung</t>
  </si>
  <si>
    <t>noch auszuzahlender Betrag</t>
  </si>
  <si>
    <t>Bitte die grau hinterlegten Felder befüllen!</t>
  </si>
  <si>
    <t>lfd. Nr.</t>
  </si>
  <si>
    <t>Art der Kosten</t>
  </si>
  <si>
    <t>Rechnungssteller</t>
  </si>
  <si>
    <t xml:space="preserve">genaue Bezeichnung der getätigten Ausgaben für Teilnehmer/
Leistungen Dritter/
</t>
  </si>
  <si>
    <t>Rechnungs-datum</t>
  </si>
  <si>
    <t>Rechnungsnummer des Lieferanten</t>
  </si>
  <si>
    <r>
      <t xml:space="preserve">vorhabens-bezogener Rechnungs-betrag </t>
    </r>
    <r>
      <rPr>
        <b/>
        <u/>
        <sz val="8"/>
        <color indexed="8"/>
        <rFont val="Arial"/>
        <family val="2"/>
      </rPr>
      <t xml:space="preserve">netto </t>
    </r>
    <r>
      <rPr>
        <b/>
        <sz val="8"/>
        <color indexed="8"/>
        <rFont val="Arial"/>
        <family val="2"/>
      </rPr>
      <t>*</t>
    </r>
  </si>
  <si>
    <r>
      <t xml:space="preserve">Mehrwert-steuer
</t>
    </r>
    <r>
      <rPr>
        <sz val="8"/>
        <color indexed="8"/>
        <rFont val="Arial"/>
        <family val="2"/>
      </rPr>
      <t>(nur OHNE Vorsteuer-abzugsbe-rechtigung)</t>
    </r>
  </si>
  <si>
    <t>Skonti, Boni u.ä.**</t>
  </si>
  <si>
    <t>Zahlungsdatum</t>
  </si>
  <si>
    <t>(in Euro)</t>
  </si>
  <si>
    <t>Spalte1</t>
  </si>
  <si>
    <t>Spalte2</t>
  </si>
  <si>
    <t>Spalte3</t>
  </si>
  <si>
    <t>Spalte4</t>
  </si>
  <si>
    <t>Spalte5</t>
  </si>
  <si>
    <t>Spalte6</t>
  </si>
  <si>
    <t>Spalte62</t>
  </si>
  <si>
    <t>Spalte7</t>
  </si>
  <si>
    <t>Spalte8</t>
  </si>
  <si>
    <t>Spalte9</t>
  </si>
  <si>
    <t>Spalte10</t>
  </si>
  <si>
    <t>Spalte11</t>
  </si>
  <si>
    <t>Spalte12</t>
  </si>
  <si>
    <t>Spalte13</t>
  </si>
  <si>
    <t>Summen</t>
  </si>
  <si>
    <t>* Hinweis: Nicht dem Vorhaben zugehörige und nicht förderfähige Rechnungspositionen sind vom Rechnungsbetrag netto abzuziehen.</t>
  </si>
  <si>
    <t>** Hinweis: Gewährte Rabatte, Skonti, Boni u. ä. sind nicht förderfähig, selbst wenn sie nicht in Anspruch genommen werden (vgl. Zuwendungsbescheid/ Zuweisungsschreiben).</t>
  </si>
  <si>
    <t>Name des 
Mitarbeiters</t>
  </si>
  <si>
    <t>Vorname des 
Mitarbeiters</t>
  </si>
  <si>
    <t>Abrechnungszeitraum 
MM/JJJJ</t>
  </si>
  <si>
    <t>Anteil im Projekt in %</t>
  </si>
  <si>
    <t>vereinbarte Stundenanzahl gem. Arbeitsvertrag</t>
  </si>
  <si>
    <t xml:space="preserve">Art der Abrechnung
</t>
  </si>
  <si>
    <t>Anzahl 
der abzu-rechnenden Stunden je Monat</t>
  </si>
  <si>
    <t>Qualitäts-stufe</t>
  </si>
  <si>
    <t>Welche Pauschalwerte möchten Sie abrechnen?</t>
  </si>
  <si>
    <t>Pauschalwert</t>
  </si>
  <si>
    <r>
      <t xml:space="preserve">abgerechnete Ausgaben nach Pauschalwerte ohne Bezug auf Std. gem. AV
</t>
    </r>
    <r>
      <rPr>
        <b/>
        <sz val="8"/>
        <color indexed="10"/>
        <rFont val="Arial"/>
        <family val="2"/>
      </rPr>
      <t>später ausblenden….!!!!</t>
    </r>
  </si>
  <si>
    <t>abgerechnete Ausgaben</t>
  </si>
  <si>
    <t>Spalte52</t>
  </si>
  <si>
    <t>Spalte53</t>
  </si>
  <si>
    <t>a</t>
  </si>
  <si>
    <t>SUMME</t>
  </si>
  <si>
    <r>
      <t xml:space="preserve">Pauschalwerte </t>
    </r>
    <r>
      <rPr>
        <b/>
        <i/>
        <u val="singleAccounting"/>
        <sz val="9"/>
        <rFont val="Arial"/>
        <family val="2"/>
      </rPr>
      <t>ohne</t>
    </r>
    <r>
      <rPr>
        <sz val="9"/>
        <rFont val="Arial"/>
        <family val="2"/>
      </rPr>
      <t xml:space="preserve"> Urlaubsabgeltung</t>
    </r>
  </si>
  <si>
    <t>Pauschalwerte mit Urlaubsabgeltung</t>
  </si>
  <si>
    <t>Zuwendungsrechtsergänzungserlass</t>
  </si>
  <si>
    <r>
      <t xml:space="preserve">Pauschal </t>
    </r>
    <r>
      <rPr>
        <b/>
        <u val="singleAccounting"/>
        <sz val="9"/>
        <color theme="1"/>
        <rFont val="Arial"/>
        <family val="2"/>
      </rPr>
      <t>ohne</t>
    </r>
    <r>
      <rPr>
        <b/>
        <sz val="9"/>
        <color theme="1"/>
        <rFont val="Arial"/>
        <family val="2"/>
      </rPr>
      <t xml:space="preserve"> Urlaubsabgeltung</t>
    </r>
  </si>
  <si>
    <t>Qualitätsstufe</t>
  </si>
  <si>
    <t>EUR pro Stunde</t>
  </si>
  <si>
    <t>Stunden auf Monatsbasis</t>
  </si>
  <si>
    <t>Stunden auf Jahresbasis</t>
  </si>
  <si>
    <t>Stunden</t>
  </si>
  <si>
    <t>Monat</t>
  </si>
  <si>
    <t>b</t>
  </si>
  <si>
    <t>Jahr</t>
  </si>
  <si>
    <t>c</t>
  </si>
  <si>
    <t>d</t>
  </si>
  <si>
    <t>e</t>
  </si>
  <si>
    <t>EUR pro Monat</t>
  </si>
  <si>
    <t>EUR pro Jahr</t>
  </si>
  <si>
    <t>Pauschal mit Urlaubsabgeltung</t>
  </si>
  <si>
    <t xml:space="preserve">Programm [Produktname]
zahlenmäßiger Nachweis - Anlage 1 zum Auszahlungsantrag Nr. </t>
  </si>
  <si>
    <t>Sachausgaben</t>
  </si>
  <si>
    <t>Investitionen</t>
  </si>
  <si>
    <t xml:space="preserve">Arbeitnehmer Bruttoentgelt </t>
  </si>
  <si>
    <t>SV-Beitrag Arbeitgeber inkl. gesetzlicher Umlagen</t>
  </si>
  <si>
    <t>Erstattung gesetzlicher Umlagen</t>
  </si>
  <si>
    <t xml:space="preserve">Sonderzahlung </t>
  </si>
  <si>
    <t xml:space="preserve">SV-Beitrag Sonderzahlung inkl. gesetzlicher Umlagen </t>
  </si>
  <si>
    <t>Stundenlohn Hilfskraft</t>
  </si>
  <si>
    <t>nachträgliche Erstattung</t>
  </si>
  <si>
    <t>Auswahl</t>
  </si>
  <si>
    <t>Ja</t>
  </si>
  <si>
    <t>Nein</t>
  </si>
  <si>
    <t>pauschalierte Investitionen</t>
  </si>
  <si>
    <t>Zuwendungssempfänger</t>
  </si>
  <si>
    <t>Vorgangsnummer laut Zuwendungsbescheid</t>
  </si>
  <si>
    <t>Meilenstein</t>
  </si>
  <si>
    <t>Bezeichnung Meilenstein gem. Zuwendungsbescheid</t>
  </si>
  <si>
    <t>Teilbetrag je Meilenstein</t>
  </si>
  <si>
    <t>erfüllt gem. ZWB definierter Nachweise (siehe Anlagen)</t>
  </si>
  <si>
    <t>f</t>
  </si>
  <si>
    <t>ggf. Vertragsnummer / 
lfd. Nr. Vergabeübersicht</t>
  </si>
  <si>
    <t>Spalte0</t>
  </si>
  <si>
    <t>lfd. Nr. AZ</t>
  </si>
  <si>
    <t>Meilensteine</t>
  </si>
  <si>
    <t>Personalausgaben VKO neu</t>
  </si>
  <si>
    <t>Personalausgaben VKO alt</t>
  </si>
  <si>
    <t>Personalausgaben direkte Ausgaben</t>
  </si>
  <si>
    <t>Personalausgaben Unternehmerlohn</t>
  </si>
  <si>
    <t>Zuwendungsempfänger</t>
  </si>
  <si>
    <t>Ausgabe bitte einem Netzwerkpartner zuordnen</t>
  </si>
  <si>
    <t>Name des 
Unternehmers/ Vorstands</t>
  </si>
  <si>
    <t>Vorname des 
Unternehmers/ Vorstands</t>
  </si>
  <si>
    <t xml:space="preserve">geplante Art der Abrechnung
</t>
  </si>
  <si>
    <r>
      <t xml:space="preserve">Anteil im Projekt in %
</t>
    </r>
    <r>
      <rPr>
        <sz val="8"/>
        <rFont val="Arial"/>
        <family val="2"/>
      </rPr>
      <t>(Angaben nur vornehmen, wenn Unternehmer/ Vorstand prozentual anteilig im Projekt beschäftigt, bei Planung mit Projektstunden bitte Spalte H nutzen)</t>
    </r>
  </si>
  <si>
    <t>abgerechnete Gesamtstunden*
(nur auszufüllen, wenn Spalte F mit Stunden abgerechnet wird)</t>
  </si>
  <si>
    <t>Qualitäts- stufe</t>
  </si>
  <si>
    <t>pausch. KV-Anteil</t>
  </si>
  <si>
    <t>pausch. PV-Anteil</t>
  </si>
  <si>
    <t>pausch. RV-Anteil</t>
  </si>
  <si>
    <t>pausch. AV-Anteil</t>
  </si>
  <si>
    <t>abgerechnete Ausgaben je Abrechnungs-art</t>
  </si>
  <si>
    <t xml:space="preserve">abgerechnete Ausgaben
</t>
  </si>
  <si>
    <t>Bemerkungen</t>
  </si>
  <si>
    <t>Liegen SV-Nachweise vor?</t>
  </si>
  <si>
    <t>Bitte wählen Sie Ja/ Nein</t>
  </si>
  <si>
    <t>Spalte16</t>
  </si>
  <si>
    <t>Spalte102</t>
  </si>
  <si>
    <t>Spalte1023</t>
  </si>
  <si>
    <t>Spalte1022</t>
  </si>
  <si>
    <t>Spalte103</t>
  </si>
  <si>
    <t>Spalte14</t>
  </si>
  <si>
    <t>Spalte15</t>
  </si>
  <si>
    <t>Spalte17</t>
  </si>
  <si>
    <t>Spalte20</t>
  </si>
  <si>
    <t>*     Der zeitliche Einsatz des Unternehmers oder eines angestellten Geschäftsführers darf im Projekt(-netzwerk) maximal ein Drittel seiner Gesamtarbeitszeit pro Monat betragen (bei Unternehmern im Hauptgewerbe mit höchstens fünf Mitarbeitern maximal 50 v. H.) und reduziert sich anteilig, sofern Tätigkeiten gleichzeitig in mehreren Unternehmen oder in Anstellungsverhältnissen bestehen. Die anrechnungsfähige Gesamtarbeitszeit ist dabei auf durchschnittlich 60 Stunden pro Woche für alle ausgeübten Tätigkeiten begrenzt.</t>
  </si>
  <si>
    <t>Pauschal</t>
  </si>
  <si>
    <t>KV</t>
  </si>
  <si>
    <t>PV</t>
  </si>
  <si>
    <t>RV</t>
  </si>
  <si>
    <t>AV</t>
  </si>
  <si>
    <t>Pauschalierung Unternehmerlohn gem. Richtlinie</t>
  </si>
  <si>
    <t>Projektentw.</t>
  </si>
  <si>
    <t>Produktion</t>
  </si>
  <si>
    <t>Vertrieb</t>
  </si>
  <si>
    <t>Qualitäts-</t>
  </si>
  <si>
    <t>stufe a)</t>
  </si>
  <si>
    <t>stufe b)</t>
  </si>
  <si>
    <t>stufe c)</t>
  </si>
  <si>
    <t>stufe d)</t>
  </si>
  <si>
    <t>stufe e)</t>
  </si>
  <si>
    <t xml:space="preserve">(leitende Stellung und mit Tätigkeiten </t>
  </si>
  <si>
    <t>(schwierige verantwortungs-volle Tätigkeiten)</t>
  </si>
  <si>
    <t>(schwierige und selbstständige</t>
  </si>
  <si>
    <t>(Fachkräfte)</t>
  </si>
  <si>
    <t>(angelernte Kräfte)</t>
  </si>
  <si>
    <t>von besonderer Bedeutung und Verantwortung)</t>
  </si>
  <si>
    <t>Tätigkeiten)</t>
  </si>
  <si>
    <t>in Euro</t>
  </si>
  <si>
    <r>
      <t xml:space="preserve">Basis-Pauschalwert Monat </t>
    </r>
    <r>
      <rPr>
        <sz val="10"/>
        <color theme="1"/>
        <rFont val="Arial"/>
        <family val="2"/>
      </rPr>
      <t xml:space="preserve">(Arbeitnehmer-Durchschnittsbrutto 2021 inkl. Kohäsionsfaktor </t>
    </r>
  </si>
  <si>
    <t>5 536,48</t>
  </si>
  <si>
    <t>3 436,03</t>
  </si>
  <si>
    <t>3 210,70</t>
  </si>
  <si>
    <t>2 446,77</t>
  </si>
  <si>
    <t>2 009,01</t>
  </si>
  <si>
    <t xml:space="preserve">5,5 v. H.  </t>
  </si>
  <si>
    <t>ohne Sozialversicherung)</t>
  </si>
  <si>
    <t xml:space="preserve">Bei Nachweis hinzurechnen </t>
  </si>
  <si>
    <t>1 045,22</t>
  </si>
  <si>
    <t xml:space="preserve">maximal </t>
  </si>
  <si>
    <t>20,075 v. H. Sozialversicherungs-anteil (bis zur Beitrags-bemessungsgrenze von 4 837,50 Euro in der Kranken- und Pflegeversicherung)</t>
  </si>
  <si>
    <t xml:space="preserve"> </t>
  </si>
  <si>
    <t>davon für Krankenversicherung</t>
  </si>
  <si>
    <t>7,95 v. H.</t>
  </si>
  <si>
    <t>bis zur Beitrags-bemessungsgrenze von 4 837,50 Euro</t>
  </si>
  <si>
    <t xml:space="preserve">davon für Pflegeversicherung </t>
  </si>
  <si>
    <t>1,525 v. H.</t>
  </si>
  <si>
    <t>davon für Rentenversicherung</t>
  </si>
  <si>
    <t>9,3 v. H.</t>
  </si>
  <si>
    <t xml:space="preserve">davon für </t>
  </si>
  <si>
    <t xml:space="preserve">Arbeitslosen-versicherung </t>
  </si>
  <si>
    <t>1,3 v. H.</t>
  </si>
  <si>
    <r>
      <t>Summe</t>
    </r>
    <r>
      <rPr>
        <sz val="8"/>
        <color theme="1"/>
        <rFont val="Arial"/>
        <family val="2"/>
      </rPr>
      <t> </t>
    </r>
  </si>
  <si>
    <t>6 581,70</t>
  </si>
  <si>
    <t>4 125,81</t>
  </si>
  <si>
    <t>3 855,25</t>
  </si>
  <si>
    <t>2 937,96</t>
  </si>
  <si>
    <t>2 412,32</t>
  </si>
  <si>
    <t>gerundet</t>
  </si>
  <si>
    <t>6 582</t>
  </si>
  <si>
    <t>4 126</t>
  </si>
  <si>
    <t>3 855</t>
  </si>
  <si>
    <t>2 938</t>
  </si>
  <si>
    <t>2 412</t>
  </si>
  <si>
    <t>Basis-Pauschalwert Stunde</t>
  </si>
  <si>
    <t>(Basis-Pauschalwert Monat/ 174 Stunden)</t>
  </si>
  <si>
    <t xml:space="preserve">Bei Nachweis hinzurechnen maximal </t>
  </si>
  <si>
    <t xml:space="preserve">20,075 v. H. Sozialversicherungs-anteil (bis zur Beitrags-bemessungsgrenze von 4 837,50 Euro/ 174 Stunden pro Monat in der </t>
  </si>
  <si>
    <t>Kranken- und Pflegeversicherung)</t>
  </si>
  <si>
    <t>bis zur Beitrags-bemessungsgrenze von 4 837,50 Euro/ 174 Stunden pro Monat</t>
  </si>
  <si>
    <t xml:space="preserve">1,525 v. H. </t>
  </si>
  <si>
    <t xml:space="preserve">1,3 v. H. </t>
  </si>
  <si>
    <t>Summe</t>
  </si>
  <si>
    <t>Art der Zahlung bzw. Gehaltsbestandteil *</t>
  </si>
  <si>
    <t>Anteil im Vorhaben in %</t>
  </si>
  <si>
    <t>förderfähige Stunden, die ausschließlich für das Vorhaben  getätigt wurden lt. Stundennachweis</t>
  </si>
  <si>
    <t>Betrag **</t>
  </si>
  <si>
    <t xml:space="preserve">förderfähige Ausgaben lt. Kunde </t>
  </si>
  <si>
    <t>* Anzugeben ist das reguläre Monatsgehalt. Einmal-/Sonderzahlungen sind in einer separaten Zeile aufzuführen.</t>
  </si>
  <si>
    <r>
      <t xml:space="preserve">** Anzugeben ist der Betrag, für den eine Förderung beansprucht wird. </t>
    </r>
    <r>
      <rPr>
        <b/>
        <sz val="8"/>
        <rFont val="Arial"/>
        <family val="2"/>
      </rPr>
      <t>Förderfähig</t>
    </r>
    <r>
      <rPr>
        <sz val="8"/>
        <rFont val="Arial"/>
        <family val="2"/>
      </rPr>
      <t xml:space="preserve"> sind nur Ausgaben für Leistungen, die tatsächlich im Rahmen des Vorhabens angefallen sind. </t>
    </r>
    <r>
      <rPr>
        <b/>
        <sz val="8"/>
        <rFont val="Arial"/>
        <family val="2"/>
      </rPr>
      <t xml:space="preserve">Nicht förderfähig </t>
    </r>
    <r>
      <rPr>
        <sz val="8"/>
        <rFont val="Arial"/>
        <family val="2"/>
      </rPr>
      <t>sind insbesondere Ausgaben, die lt. Zuweisungsschreiben / Zuwendungsbescheid / Förderrichtlinie/ Fördergrundsätze ausgeschlossen sind und/oder Personal finanziell besser stellen als vergleichbare Landesbedienstete. Zu berücksichtigen sind auch evt. Erstattungen durch die Krankenkassen.</t>
    </r>
  </si>
  <si>
    <t xml:space="preserve">wenn abweichend dann hier eintragen </t>
  </si>
  <si>
    <t>Hinweis: Bitte geben Sie hier ausschließlich die Zahlen ohne Trennung an. Das Format wird automatisch dargestellt.</t>
  </si>
  <si>
    <t xml:space="preserve">Abrechnungs-zeitraum </t>
  </si>
  <si>
    <t>Gesamtübersicht zmN für ZE</t>
  </si>
  <si>
    <t>bisher nachgewiesene Ausgaben</t>
  </si>
  <si>
    <t>mit diesem AZA nachgewiesen</t>
  </si>
  <si>
    <t>bisher ausgezahlter Zuschuss</t>
  </si>
  <si>
    <t>davon mit diesem AZA ausgezahlter Zuschuss</t>
  </si>
  <si>
    <t>noch ausstehende / offene Ausgaben</t>
  </si>
  <si>
    <t>mgl. ausstehende Zuschusszahlungen</t>
  </si>
  <si>
    <t>Ausgaben für Netzwerkpartner</t>
  </si>
  <si>
    <t>Publizität</t>
  </si>
  <si>
    <t>Prüfkriterium</t>
  </si>
  <si>
    <t>Risikoprüffeld</t>
  </si>
  <si>
    <t xml:space="preserve">2. risikobasierte Kriterien (ggf. getrennt nach Personal und Sachausgaben und auch kürzer fassen) </t>
  </si>
  <si>
    <t xml:space="preserve">2.1 Sachausgaben </t>
  </si>
  <si>
    <t xml:space="preserve">2.2 Personalausgaben </t>
  </si>
  <si>
    <t>Tiefenprüfung</t>
  </si>
  <si>
    <t>1. Tiefenprüfung</t>
  </si>
  <si>
    <t>risikobasierte_Kriterien</t>
  </si>
  <si>
    <t xml:space="preserve">zahlenbasierte_Kriterien </t>
  </si>
  <si>
    <r>
      <t xml:space="preserve">Fördersatz indirekte Ausgaben
</t>
    </r>
    <r>
      <rPr>
        <i/>
        <sz val="9"/>
        <color indexed="8"/>
        <rFont val="Arial"/>
        <family val="2"/>
      </rPr>
      <t>(gem. Zuwendungsbescheid)</t>
    </r>
  </si>
  <si>
    <r>
      <t xml:space="preserve">Fördersatz 
</t>
    </r>
    <r>
      <rPr>
        <i/>
        <sz val="9"/>
        <color indexed="8"/>
        <rFont val="Arial"/>
        <family val="2"/>
      </rPr>
      <t>(gem. Zuwendungsbescheid)</t>
    </r>
  </si>
  <si>
    <r>
      <t xml:space="preserve">Betrag </t>
    </r>
    <r>
      <rPr>
        <sz val="11"/>
        <color theme="1"/>
        <rFont val="Calibri"/>
        <family val="2"/>
        <scheme val="minor"/>
      </rPr>
      <t>(in Euro)</t>
    </r>
  </si>
  <si>
    <t xml:space="preserve">3. zahlenbasierte Kriterien </t>
  </si>
  <si>
    <t>1.1 Das entsprechende Los befindet sich derzeit in Vergabetiefenprüfung</t>
  </si>
  <si>
    <t>2.1.1 Die Angaben im zahlenmäßigen Nachweis sind unvollständig.</t>
  </si>
  <si>
    <t>2.1.2 Die Angaben im zahlenmäßigen Nachweis sind nicht plausibel.</t>
  </si>
  <si>
    <t>2.1.3 Die Angaben des Zahlungsempfängers / Rechnungslegers wecken Zweifel an der rechtmäßigen Verwendung der Mittel.</t>
  </si>
  <si>
    <t>2.1.4 Aus den Angaben des Zuwendungsempfängers im Verwendungszweck des zahlenmäßigen Nachweises ergeben sich Hinweise auf einen unklaren Bezug zum Vorhaben.</t>
  </si>
  <si>
    <t>2.1.5 Aus den Angaben des Zuwendungsempfängers im Verwendungszweck des zahlenmäßigen Nachweises ergeben sich Hinweise auf eine Nichtförderfähigkeit der Ausgaben.</t>
  </si>
  <si>
    <t>2.1.6 Das Rechnungsdatum liegt im engen zeitlichen Zusammenhang mit dem Vorhabenbeginn (vorzeitiger MB).</t>
  </si>
  <si>
    <t>2.1.7 Der Zahlungsbetrag weicht vom Rechnungsbetrag ab.</t>
  </si>
  <si>
    <t>2.1.8 Ausgaben-Kostengruppe war nicht Antragsgegenstand, bzw. Gegenstand eines Änderungsantrages</t>
  </si>
  <si>
    <t>2.1.9 Finanzierungsbaustein (Mietkauf, Leasing o.ä.) nicht Antragsgegenstand, bzw. Gegenstand eines Änderungsantrages</t>
  </si>
  <si>
    <t>2.1.10 Sonstige Auffälligkeiten (Sachausgaben)</t>
  </si>
  <si>
    <t>2.2.1 Die Angaben im zahlenmäßigen Nachweis sind unvollständig.</t>
  </si>
  <si>
    <t>2.2.2 Die Angaben im zahlenmäßigen Nachweis sind nicht plausibel.</t>
  </si>
  <si>
    <t>2.2.3 Abrechnungszeitraum liegt nicht innerhalb des Projektzeitraumes.</t>
  </si>
  <si>
    <t>2.2.4 Die abgerechneten Ausgaben je Teilnehmer weichen deutlich von vorherigen Zahlungen ab (Weihnachtsgeld etc.)</t>
  </si>
  <si>
    <t xml:space="preserve">2.2.5 Sonstige Auffälligkeiten </t>
  </si>
  <si>
    <t xml:space="preserve">3.1 Auswahl wertmäßig größte Position aus jeder Ausgaben- bzw. Kostengruppe </t>
  </si>
  <si>
    <t>3.2 Auswahl wertmäßig kleinste Position aus jeder Ausgaben- bzw. Kostengruppe</t>
  </si>
  <si>
    <t>3.3 Auswahl wertmäßig zweitgrößte Position aus jeder Ausgaben- bzw. Kostengruppe.</t>
  </si>
  <si>
    <t>3.4 Auswahl wertmäßig zweitkleinste Position aus jeder Ausgaben- bzw. Kostengruppe.</t>
  </si>
  <si>
    <t>3.5 Auswahl wertmäßig drittgrößte Position aus jeder Ausgaben- bzw. Kostengruppe.</t>
  </si>
  <si>
    <t>3.6 Auswahl wertmäßig drittkleinste Position aus jeder Ausgaben- bzw. Kostengruppe.</t>
  </si>
  <si>
    <t>Hinweis: Bitte reichen Sie spätestens mit dem 1. Auszahlungsantrag den Publizitätsnachweis gem. Zuwendungsbescheid/ Zuweisungsschreiben ein.</t>
  </si>
  <si>
    <t>Kürzungsgründe</t>
  </si>
  <si>
    <t>Investitionsort nicht ersichtlich bzw. Lieferanschrift ≠ Investitionsort</t>
  </si>
  <si>
    <t>Ausgaben ohne Originalbeleg</t>
  </si>
  <si>
    <t>Ausgaben ohne Nachweis</t>
  </si>
  <si>
    <t xml:space="preserve">Ausgaben ohne Kontoauszug </t>
  </si>
  <si>
    <t>Zahlbetrag lt.  Kontoauszug bzw. Zahlungsnachweis</t>
  </si>
  <si>
    <t>Korrektur des Rechnungsbetrages</t>
  </si>
  <si>
    <t xml:space="preserve">abzgl. Skonto, Boni, Rabatte lt. Zuwendungsbescheid </t>
  </si>
  <si>
    <t>Grundstücks- u. Baunebenkosten, Beratungskosten als Bestandteil der Baunebenkosten</t>
  </si>
  <si>
    <t>Kürzung wg. Vergabeverstoß (Angabe in %)</t>
  </si>
  <si>
    <t>Sonstiges</t>
  </si>
  <si>
    <t xml:space="preserve">Kürzung wg. Nichteinhaltung Publizitätsvorschriften </t>
  </si>
  <si>
    <t>nicht dem Projekt / Zuwendungszweck zuordenbar</t>
  </si>
  <si>
    <t>Zahlungsbetrag lt. Rechnung</t>
  </si>
  <si>
    <t>nff Positionen aus der Rechnung</t>
  </si>
  <si>
    <t xml:space="preserve">nff. lt. Prüfbericht vom BLSA bzw. anderer Prüfstellen </t>
  </si>
  <si>
    <t>Rechnungsgegenstand nicht Antragsgegenstand</t>
  </si>
  <si>
    <t>Einzelansatzüberschreitung über 20%</t>
  </si>
  <si>
    <t>abz.Mehrwertsteuer, da Nettoförderung</t>
  </si>
  <si>
    <t>Rechnung bzw. Leistungserbringung nach Ende des Bewilligungszeitraumes</t>
  </si>
  <si>
    <t xml:space="preserve">Bezuschussung dieser Investitionen vorerst gesperrt </t>
  </si>
  <si>
    <t>fehlerhafte Ermittlung der Einheiten / Bemessungsgrundlage</t>
  </si>
  <si>
    <t xml:space="preserve">nff. Wg. Doppelförderung </t>
  </si>
  <si>
    <t>Nichteinhaltung Besserstellungsverbot</t>
  </si>
  <si>
    <t>Rundungsfehler</t>
  </si>
  <si>
    <t>Kürzung entsprechend Bewilligung</t>
  </si>
  <si>
    <t>nff. wg. Nichteinhaltung BRKGVwV</t>
  </si>
  <si>
    <t>förderfähige Ausgaben lt. Prüfung  IB</t>
  </si>
  <si>
    <t xml:space="preserve">Programm Sachsen-Anhalt ÖFFIZIENZ
zahlenmäßiger Nachweis - Anlage 1 zum Auszahlungsantrag Nr.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</si>
</sst>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4" formatCode="_-* #,##0.00\ &quot;€&quot;_-;\-* #,##0.00\ &quot;€&quot;_-;_-* &quot;-&quot;??\ &quot;€&quot;_-;_-@_-"/>
    <numFmt numFmtId="43" formatCode="_-* #,##0.00_-;\-* #,##0.00_-;_-* &quot;-&quot;??_-;_-@_-"/>
    <numFmt numFmtId="164" formatCode="&quot;ZS/&quot;\ 0000&quot;/&quot;\ 00&quot;/&quot;\ 000000"/>
    <numFmt numFmtId="165" formatCode="mm\ \/\ yyyy"/>
    <numFmt numFmtId="166" formatCode="_(* #,##0.00_);_(* \(#,##0.00\);_(* &quot;-&quot;??_);_(@_)"/>
    <numFmt numFmtId="167" formatCode="#,##0.00\ &quot;€&quot;"/>
    <numFmt numFmtId="168" formatCode="&quot;ZS/ &quot;0000&quot;/ &quot;00&quot;/ &quot;000000"/>
    <numFmt numFmtId="169" formatCode="mm\/yyyy"/>
  </numFmts>
  <fonts count="37"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name val="Arial"/>
      <family val="2"/>
    </font>
    <font>
      <b/>
      <sz val="12"/>
      <name val="Arial"/>
      <family val="2"/>
    </font>
    <font>
      <sz val="11"/>
      <color theme="1"/>
      <name val="Arial"/>
      <family val="2"/>
    </font>
    <font>
      <b/>
      <sz val="11"/>
      <name val="Arial"/>
      <family val="2"/>
    </font>
    <font>
      <sz val="10"/>
      <name val="Arial"/>
      <family val="2"/>
    </font>
    <font>
      <b/>
      <sz val="9"/>
      <name val="Arial"/>
      <family val="2"/>
    </font>
    <font>
      <b/>
      <sz val="8"/>
      <name val="Arial"/>
      <family val="2"/>
    </font>
    <font>
      <b/>
      <i/>
      <sz val="11"/>
      <name val="Arial"/>
      <family val="2"/>
    </font>
    <font>
      <sz val="9"/>
      <name val="Arial"/>
      <family val="2"/>
    </font>
    <font>
      <i/>
      <sz val="11"/>
      <name val="Arial"/>
      <family val="2"/>
    </font>
    <font>
      <sz val="8"/>
      <name val="Arial"/>
      <family val="2"/>
    </font>
    <font>
      <b/>
      <sz val="11"/>
      <color theme="1"/>
      <name val="Arial"/>
      <family val="2"/>
    </font>
    <font>
      <b/>
      <sz val="12"/>
      <color theme="1"/>
      <name val="Arial"/>
      <family val="2"/>
    </font>
    <font>
      <sz val="9"/>
      <color theme="1"/>
      <name val="Arial"/>
      <family val="2"/>
    </font>
    <font>
      <b/>
      <sz val="9"/>
      <color theme="1"/>
      <name val="Arial"/>
      <family val="2"/>
    </font>
    <font>
      <i/>
      <sz val="9"/>
      <color indexed="8"/>
      <name val="Arial"/>
      <family val="2"/>
    </font>
    <font>
      <b/>
      <i/>
      <sz val="9"/>
      <color theme="1"/>
      <name val="Arial"/>
      <family val="2"/>
    </font>
    <font>
      <sz val="9"/>
      <color indexed="8"/>
      <name val="Arial"/>
      <family val="2"/>
    </font>
    <font>
      <i/>
      <sz val="11"/>
      <color theme="1"/>
      <name val="Arial"/>
      <family val="2"/>
    </font>
    <font>
      <i/>
      <sz val="9"/>
      <color theme="1"/>
      <name val="Arial"/>
      <family val="2"/>
    </font>
    <font>
      <sz val="11"/>
      <color rgb="FFFF0000"/>
      <name val="Arial"/>
      <family val="2"/>
    </font>
    <font>
      <b/>
      <sz val="8"/>
      <color theme="1"/>
      <name val="Arial"/>
      <family val="2"/>
    </font>
    <font>
      <b/>
      <u/>
      <sz val="8"/>
      <color indexed="8"/>
      <name val="Arial"/>
      <family val="2"/>
    </font>
    <font>
      <b/>
      <sz val="8"/>
      <color indexed="8"/>
      <name val="Arial"/>
      <family val="2"/>
    </font>
    <font>
      <sz val="8"/>
      <color indexed="8"/>
      <name val="Arial"/>
      <family val="2"/>
    </font>
    <font>
      <sz val="8"/>
      <color theme="1"/>
      <name val="Arial"/>
      <family val="2"/>
    </font>
    <font>
      <sz val="11"/>
      <color rgb="FF0070C0"/>
      <name val="Arial"/>
      <family val="2"/>
    </font>
    <font>
      <b/>
      <sz val="8"/>
      <color indexed="10"/>
      <name val="Arial"/>
      <family val="2"/>
    </font>
    <font>
      <b/>
      <i/>
      <u val="singleAccounting"/>
      <sz val="9"/>
      <name val="Arial"/>
      <family val="2"/>
    </font>
    <font>
      <b/>
      <u val="singleAccounting"/>
      <sz val="9"/>
      <color theme="1"/>
      <name val="Arial"/>
      <family val="2"/>
    </font>
    <font>
      <sz val="11"/>
      <name val="Calibri"/>
      <family val="2"/>
      <scheme val="minor"/>
    </font>
    <font>
      <sz val="10"/>
      <color theme="1"/>
      <name val="Arial"/>
      <family val="2"/>
    </font>
    <font>
      <b/>
      <sz val="10"/>
      <color theme="1"/>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rgb="FF92D050"/>
        <bgColor indexed="64"/>
      </patternFill>
    </fill>
    <fill>
      <patternFill patternType="solid">
        <fgColor rgb="FFD9D9D9"/>
        <bgColor indexed="64"/>
      </patternFill>
    </fill>
  </fills>
  <borders count="31">
    <border>
      <left/>
      <right/>
      <top/>
      <bottom/>
      <diagonal/>
    </border>
    <border>
      <left/>
      <right style="thin">
        <color theme="0" tint="-0.249977111117893"/>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top/>
      <bottom/>
      <diagonal/>
    </border>
    <border>
      <left/>
      <right/>
      <top style="thin">
        <color theme="0" tint="-0.249977111117893"/>
      </top>
      <bottom style="thin">
        <color theme="0" tint="-0.249977111117893"/>
      </bottom>
      <diagonal/>
    </border>
    <border>
      <left style="medium">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thin">
        <color theme="0" tint="-0.249977111117893"/>
      </right>
      <top style="medium">
        <color theme="0" tint="-0.249977111117893"/>
      </top>
      <bottom style="thin">
        <color theme="0" tint="-0.249977111117893"/>
      </bottom>
      <diagonal/>
    </border>
    <border>
      <left style="thin">
        <color theme="0" tint="-0.249977111117893"/>
      </left>
      <right style="medium">
        <color theme="0" tint="-0.249977111117893"/>
      </right>
      <top style="medium">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medium">
        <color theme="0" tint="-0.249977111117893"/>
      </right>
      <top style="thin">
        <color theme="0" tint="-0.249977111117893"/>
      </top>
      <bottom style="thin">
        <color theme="0" tint="-0.249977111117893"/>
      </bottom>
      <diagonal/>
    </border>
    <border>
      <left style="medium">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medium">
        <color theme="0" tint="-0.249977111117893"/>
      </right>
      <top style="thin">
        <color theme="0" tint="-0.249977111117893"/>
      </top>
      <bottom style="medium">
        <color theme="0" tint="-0.249977111117893"/>
      </bottom>
      <diagonal/>
    </border>
    <border>
      <left style="medium">
        <color rgb="FF000000"/>
      </left>
      <right style="medium">
        <color rgb="FF000000"/>
      </right>
      <top style="medium">
        <color rgb="FF000000"/>
      </top>
      <bottom/>
      <diagonal/>
    </border>
    <border>
      <left/>
      <right style="medium">
        <color rgb="FF000000"/>
      </right>
      <top style="medium">
        <color rgb="FF000000"/>
      </top>
      <bottom/>
      <diagonal/>
    </border>
    <border>
      <left style="medium">
        <color rgb="FF000000"/>
      </left>
      <right style="medium">
        <color rgb="FF000000"/>
      </right>
      <top/>
      <bottom/>
      <diagonal/>
    </border>
    <border>
      <left/>
      <right style="medium">
        <color rgb="FF000000"/>
      </right>
      <top/>
      <bottom/>
      <diagonal/>
    </border>
    <border>
      <left/>
      <right style="medium">
        <color rgb="FF000000"/>
      </right>
      <top/>
      <bottom style="thick">
        <color rgb="FF000000"/>
      </bottom>
      <diagonal/>
    </border>
    <border>
      <left style="medium">
        <color rgb="FF000000"/>
      </left>
      <right style="medium">
        <color rgb="FF000000"/>
      </right>
      <top style="thick">
        <color rgb="FF000000"/>
      </top>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style="thin">
        <color theme="0" tint="-0.249977111117893"/>
      </left>
      <right style="thin">
        <color theme="0" tint="-0.249977111117893"/>
      </right>
      <top/>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xf numFmtId="0" fontId="8" fillId="0" borderId="0"/>
  </cellStyleXfs>
  <cellXfs count="353">
    <xf numFmtId="0" fontId="0" fillId="0" borderId="0" xfId="0"/>
    <xf numFmtId="0" fontId="0" fillId="4" borderId="0" xfId="0" applyFill="1"/>
    <xf numFmtId="0" fontId="0" fillId="4" borderId="0" xfId="0" applyFill="1" applyAlignment="1">
      <alignment horizontal="right"/>
    </xf>
    <xf numFmtId="0" fontId="0" fillId="4" borderId="0" xfId="0" applyFill="1" applyAlignment="1">
      <alignment vertical="top"/>
    </xf>
    <xf numFmtId="1" fontId="7" fillId="5" borderId="2" xfId="0" applyNumberFormat="1" applyFont="1" applyFill="1" applyBorder="1" applyAlignment="1" applyProtection="1">
      <alignment horizontal="center"/>
      <protection locked="0"/>
    </xf>
    <xf numFmtId="0" fontId="15" fillId="0" borderId="0" xfId="0" applyFont="1" applyBorder="1" applyAlignment="1" applyProtection="1">
      <alignment horizontal="right"/>
    </xf>
    <xf numFmtId="14" fontId="7" fillId="5" borderId="2" xfId="0" applyNumberFormat="1" applyFont="1" applyFill="1" applyBorder="1" applyAlignment="1" applyProtection="1">
      <alignment horizontal="center"/>
      <protection locked="0"/>
    </xf>
    <xf numFmtId="0" fontId="16" fillId="4" borderId="0" xfId="0" applyFont="1" applyFill="1" applyBorder="1" applyAlignment="1" applyProtection="1">
      <alignment horizontal="center" vertical="center" wrapText="1"/>
    </xf>
    <xf numFmtId="0" fontId="11" fillId="5" borderId="2" xfId="4" applyFont="1" applyFill="1" applyBorder="1" applyAlignment="1" applyProtection="1">
      <alignment horizontal="left" vertical="top" wrapText="1"/>
    </xf>
    <xf numFmtId="0" fontId="6" fillId="4" borderId="0" xfId="0" applyFont="1" applyFill="1" applyProtection="1"/>
    <xf numFmtId="0" fontId="6" fillId="4" borderId="0" xfId="0" applyFont="1" applyFill="1" applyAlignment="1" applyProtection="1">
      <alignment vertical="top"/>
    </xf>
    <xf numFmtId="0" fontId="0" fillId="0" borderId="0" xfId="0" applyAlignment="1">
      <alignment vertical="top"/>
    </xf>
    <xf numFmtId="14" fontId="0" fillId="0" borderId="0" xfId="0" applyNumberFormat="1" applyAlignment="1">
      <alignment vertical="top"/>
    </xf>
    <xf numFmtId="0" fontId="7" fillId="4" borderId="0" xfId="0" applyFont="1" applyFill="1" applyBorder="1" applyProtection="1"/>
    <xf numFmtId="0" fontId="7" fillId="4" borderId="0" xfId="0" applyFont="1" applyFill="1" applyBorder="1" applyAlignment="1" applyProtection="1">
      <alignment horizontal="right"/>
    </xf>
    <xf numFmtId="0" fontId="7" fillId="4" borderId="0" xfId="0" applyFont="1" applyFill="1" applyBorder="1" applyAlignment="1" applyProtection="1">
      <alignment horizontal="center"/>
    </xf>
    <xf numFmtId="0" fontId="6" fillId="4" borderId="0" xfId="0" applyFont="1" applyFill="1" applyBorder="1" applyProtection="1"/>
    <xf numFmtId="0" fontId="13" fillId="0" borderId="3" xfId="0" applyFont="1" applyBorder="1" applyAlignment="1" applyProtection="1">
      <alignment wrapText="1"/>
    </xf>
    <xf numFmtId="0" fontId="11" fillId="4" borderId="0" xfId="0" applyFont="1" applyFill="1" applyAlignment="1" applyProtection="1">
      <alignment wrapText="1"/>
    </xf>
    <xf numFmtId="0" fontId="11" fillId="0" borderId="0" xfId="0" applyFont="1" applyAlignment="1" applyProtection="1">
      <alignment wrapText="1"/>
    </xf>
    <xf numFmtId="0" fontId="13" fillId="4" borderId="0" xfId="0" applyFont="1" applyFill="1" applyBorder="1" applyAlignment="1" applyProtection="1">
      <alignment wrapText="1"/>
    </xf>
    <xf numFmtId="0" fontId="16" fillId="4" borderId="0" xfId="0" applyFont="1" applyFill="1" applyBorder="1" applyAlignment="1" applyProtection="1">
      <alignment vertical="center" wrapText="1"/>
    </xf>
    <xf numFmtId="0" fontId="16" fillId="4" borderId="0" xfId="0" applyFont="1" applyFill="1" applyBorder="1" applyAlignment="1" applyProtection="1">
      <alignment vertical="top" wrapText="1"/>
    </xf>
    <xf numFmtId="0" fontId="15" fillId="0" borderId="0" xfId="0" applyFont="1" applyBorder="1" applyAlignment="1" applyProtection="1">
      <alignment horizontal="center" vertical="center" wrapText="1"/>
    </xf>
    <xf numFmtId="0" fontId="7" fillId="4" borderId="0" xfId="0" applyFont="1" applyFill="1" applyBorder="1" applyAlignment="1" applyProtection="1">
      <alignment horizontal="right" vertical="center"/>
    </xf>
    <xf numFmtId="0" fontId="7" fillId="4" borderId="0" xfId="0" applyFont="1" applyFill="1" applyBorder="1" applyAlignment="1" applyProtection="1"/>
    <xf numFmtId="0" fontId="6" fillId="4" borderId="0" xfId="0" applyFont="1" applyFill="1" applyBorder="1" applyAlignment="1" applyProtection="1">
      <alignment horizontal="right"/>
    </xf>
    <xf numFmtId="14" fontId="7" fillId="4" borderId="0" xfId="0" applyNumberFormat="1" applyFont="1" applyFill="1" applyBorder="1" applyAlignment="1" applyProtection="1"/>
    <xf numFmtId="0" fontId="17" fillId="4" borderId="0" xfId="0" applyFont="1" applyFill="1" applyBorder="1" applyProtection="1"/>
    <xf numFmtId="14" fontId="7" fillId="4" borderId="0" xfId="0" applyNumberFormat="1" applyFont="1" applyFill="1" applyBorder="1" applyAlignment="1" applyProtection="1">
      <alignment horizontal="right"/>
    </xf>
    <xf numFmtId="0" fontId="7" fillId="4" borderId="0" xfId="0" applyFont="1" applyFill="1" applyAlignment="1" applyProtection="1">
      <alignment horizontal="right"/>
    </xf>
    <xf numFmtId="0" fontId="7" fillId="4" borderId="0" xfId="0" applyNumberFormat="1" applyFont="1" applyFill="1" applyBorder="1" applyAlignment="1" applyProtection="1">
      <alignment horizontal="center" vertical="top"/>
    </xf>
    <xf numFmtId="0" fontId="7" fillId="4" borderId="0" xfId="0" applyFont="1" applyFill="1" applyBorder="1" applyAlignment="1" applyProtection="1">
      <alignment horizontal="right" vertical="center" wrapText="1"/>
    </xf>
    <xf numFmtId="0" fontId="7" fillId="4" borderId="0" xfId="0" applyNumberFormat="1" applyFont="1" applyFill="1" applyBorder="1" applyAlignment="1" applyProtection="1">
      <alignment horizontal="center"/>
    </xf>
    <xf numFmtId="0" fontId="6" fillId="0" borderId="0" xfId="0" applyFont="1" applyBorder="1" applyProtection="1"/>
    <xf numFmtId="0" fontId="15" fillId="4" borderId="0" xfId="0" applyFont="1" applyFill="1" applyBorder="1" applyAlignment="1" applyProtection="1">
      <alignment horizontal="right"/>
    </xf>
    <xf numFmtId="0" fontId="11" fillId="4" borderId="0" xfId="0" applyFont="1" applyFill="1" applyBorder="1" applyProtection="1"/>
    <xf numFmtId="0" fontId="0" fillId="4" borderId="0" xfId="0" applyFill="1" applyBorder="1" applyAlignment="1" applyProtection="1">
      <alignment horizontal="right"/>
    </xf>
    <xf numFmtId="0" fontId="18" fillId="4" borderId="2" xfId="0" applyFont="1" applyFill="1" applyBorder="1" applyAlignment="1" applyProtection="1">
      <alignment vertical="center" wrapText="1"/>
    </xf>
    <xf numFmtId="9" fontId="9" fillId="4" borderId="2" xfId="2" applyFont="1" applyFill="1" applyBorder="1" applyAlignment="1" applyProtection="1">
      <alignment horizontal="center" wrapText="1"/>
    </xf>
    <xf numFmtId="0" fontId="0" fillId="4" borderId="0" xfId="0" applyFill="1" applyBorder="1" applyProtection="1"/>
    <xf numFmtId="0" fontId="20" fillId="0" borderId="2" xfId="0" applyFont="1" applyFill="1" applyBorder="1" applyAlignment="1" applyProtection="1">
      <alignment horizontal="center" vertical="center" wrapText="1"/>
    </xf>
    <xf numFmtId="0" fontId="20" fillId="4" borderId="2" xfId="0" applyFont="1" applyFill="1" applyBorder="1" applyAlignment="1" applyProtection="1">
      <alignment horizontal="center" vertical="center" wrapText="1"/>
    </xf>
    <xf numFmtId="0" fontId="6" fillId="4" borderId="0" xfId="0" applyFont="1" applyFill="1" applyBorder="1" applyAlignment="1" applyProtection="1"/>
    <xf numFmtId="0" fontId="18" fillId="4" borderId="2" xfId="0" applyFont="1" applyFill="1" applyBorder="1" applyAlignment="1" applyProtection="1">
      <alignment horizontal="left" vertical="center" wrapText="1"/>
    </xf>
    <xf numFmtId="4" fontId="12" fillId="5" borderId="2" xfId="0" applyNumberFormat="1" applyFont="1" applyFill="1" applyBorder="1" applyAlignment="1" applyProtection="1">
      <alignment horizontal="right"/>
      <protection locked="0"/>
    </xf>
    <xf numFmtId="4" fontId="12" fillId="4" borderId="2" xfId="0" applyNumberFormat="1" applyFont="1" applyFill="1" applyBorder="1" applyAlignment="1" applyProtection="1">
      <alignment horizontal="right"/>
    </xf>
    <xf numFmtId="4" fontId="17" fillId="4" borderId="0" xfId="0" applyNumberFormat="1" applyFont="1" applyFill="1" applyBorder="1" applyProtection="1"/>
    <xf numFmtId="0" fontId="6" fillId="4" borderId="0" xfId="0" applyFont="1" applyFill="1" applyBorder="1" applyAlignment="1" applyProtection="1">
      <alignment horizontal="left"/>
    </xf>
    <xf numFmtId="0" fontId="17" fillId="4" borderId="0" xfId="0" applyFont="1" applyFill="1" applyBorder="1" applyAlignment="1" applyProtection="1"/>
    <xf numFmtId="0" fontId="17" fillId="4" borderId="0" xfId="0" applyFont="1" applyFill="1" applyBorder="1" applyAlignment="1" applyProtection="1">
      <alignment horizontal="right"/>
    </xf>
    <xf numFmtId="0" fontId="18" fillId="0" borderId="2" xfId="0" applyFont="1" applyFill="1" applyBorder="1" applyAlignment="1" applyProtection="1">
      <alignment horizontal="left" vertical="center" wrapText="1"/>
    </xf>
    <xf numFmtId="4" fontId="18" fillId="0" borderId="2" xfId="0" applyNumberFormat="1" applyFont="1" applyFill="1" applyBorder="1" applyAlignment="1" applyProtection="1">
      <alignment vertical="center" wrapText="1"/>
    </xf>
    <xf numFmtId="4" fontId="9" fillId="0" borderId="2" xfId="0" applyNumberFormat="1" applyFont="1" applyFill="1" applyBorder="1" applyAlignment="1" applyProtection="1">
      <alignment vertical="center" wrapText="1"/>
    </xf>
    <xf numFmtId="0" fontId="17" fillId="4" borderId="0" xfId="0" applyFont="1" applyFill="1" applyProtection="1"/>
    <xf numFmtId="0" fontId="17" fillId="4" borderId="0" xfId="0" applyFont="1" applyFill="1" applyAlignment="1" applyProtection="1">
      <alignment horizontal="left"/>
    </xf>
    <xf numFmtId="4" fontId="12" fillId="0" borderId="2" xfId="0" applyNumberFormat="1" applyFont="1" applyFill="1" applyBorder="1" applyAlignment="1" applyProtection="1">
      <alignment horizontal="right"/>
      <protection locked="0"/>
    </xf>
    <xf numFmtId="0" fontId="0" fillId="0" borderId="0" xfId="0" applyAlignment="1">
      <alignment horizontal="right"/>
    </xf>
    <xf numFmtId="0" fontId="6" fillId="0" borderId="0" xfId="0" applyFont="1" applyProtection="1">
      <protection hidden="1"/>
    </xf>
    <xf numFmtId="0" fontId="7" fillId="4" borderId="0" xfId="0" applyFont="1" applyFill="1" applyBorder="1" applyAlignment="1" applyProtection="1">
      <alignment horizontal="left"/>
      <protection hidden="1"/>
    </xf>
    <xf numFmtId="0" fontId="6" fillId="4" borderId="0" xfId="0" applyFont="1" applyFill="1" applyProtection="1">
      <protection hidden="1"/>
    </xf>
    <xf numFmtId="0" fontId="7" fillId="4" borderId="0" xfId="0" applyFont="1" applyFill="1" applyBorder="1" applyAlignment="1" applyProtection="1">
      <alignment horizontal="right"/>
      <protection hidden="1"/>
    </xf>
    <xf numFmtId="0" fontId="6" fillId="4" borderId="0" xfId="0" applyFont="1" applyFill="1" applyBorder="1" applyAlignment="1" applyProtection="1">
      <protection hidden="1"/>
    </xf>
    <xf numFmtId="0" fontId="7" fillId="4" borderId="0" xfId="0" applyNumberFormat="1" applyFont="1" applyFill="1" applyBorder="1" applyAlignment="1" applyProtection="1">
      <alignment horizontal="left"/>
      <protection hidden="1"/>
    </xf>
    <xf numFmtId="0" fontId="6" fillId="4" borderId="0" xfId="0" applyFont="1" applyFill="1" applyBorder="1" applyAlignment="1" applyProtection="1">
      <alignment horizontal="left"/>
      <protection hidden="1"/>
    </xf>
    <xf numFmtId="0" fontId="23" fillId="5" borderId="2" xfId="0" applyNumberFormat="1" applyFont="1" applyFill="1" applyBorder="1" applyAlignment="1" applyProtection="1">
      <alignment vertical="center" wrapText="1"/>
      <protection hidden="1"/>
    </xf>
    <xf numFmtId="0" fontId="24" fillId="4" borderId="0" xfId="0" applyFont="1" applyFill="1" applyBorder="1" applyAlignment="1" applyProtection="1">
      <protection hidden="1"/>
    </xf>
    <xf numFmtId="0" fontId="5" fillId="4" borderId="0" xfId="0" applyFont="1" applyFill="1" applyBorder="1" applyAlignment="1" applyProtection="1">
      <protection hidden="1"/>
    </xf>
    <xf numFmtId="0" fontId="6" fillId="4" borderId="0" xfId="0" applyFont="1" applyFill="1" applyBorder="1" applyProtection="1">
      <protection hidden="1"/>
    </xf>
    <xf numFmtId="0" fontId="6" fillId="4" borderId="0" xfId="0" applyFont="1" applyFill="1" applyBorder="1" applyAlignment="1" applyProtection="1">
      <alignment vertical="center"/>
      <protection hidden="1"/>
    </xf>
    <xf numFmtId="0" fontId="6" fillId="5" borderId="0" xfId="0" applyFont="1" applyFill="1" applyBorder="1" applyAlignment="1" applyProtection="1">
      <alignment vertical="center"/>
      <protection hidden="1"/>
    </xf>
    <xf numFmtId="0" fontId="6" fillId="5" borderId="0" xfId="0" applyFont="1" applyFill="1" applyBorder="1" applyProtection="1">
      <protection hidden="1"/>
    </xf>
    <xf numFmtId="49" fontId="17" fillId="5" borderId="2" xfId="0" applyNumberFormat="1" applyFont="1" applyFill="1" applyBorder="1" applyAlignment="1" applyProtection="1">
      <alignment vertical="center" wrapText="1"/>
      <protection locked="0" hidden="1"/>
    </xf>
    <xf numFmtId="0" fontId="17" fillId="5" borderId="2" xfId="0" applyNumberFormat="1" applyFont="1" applyFill="1" applyBorder="1" applyAlignment="1" applyProtection="1">
      <alignment vertical="center" wrapText="1"/>
      <protection locked="0" hidden="1"/>
    </xf>
    <xf numFmtId="14" fontId="17" fillId="5" borderId="2" xfId="0" applyNumberFormat="1" applyFont="1" applyFill="1" applyBorder="1" applyAlignment="1" applyProtection="1">
      <alignment vertical="center" wrapText="1"/>
      <protection locked="0" hidden="1"/>
    </xf>
    <xf numFmtId="4" fontId="17" fillId="5" borderId="2" xfId="0" applyNumberFormat="1" applyFont="1" applyFill="1" applyBorder="1" applyAlignment="1" applyProtection="1">
      <alignment vertical="center" wrapText="1"/>
      <protection locked="0" hidden="1"/>
    </xf>
    <xf numFmtId="0" fontId="17" fillId="4" borderId="9" xfId="0" applyFont="1" applyFill="1" applyBorder="1" applyAlignment="1" applyProtection="1">
      <alignment vertical="center" wrapText="1"/>
      <protection locked="0" hidden="1"/>
    </xf>
    <xf numFmtId="49" fontId="17" fillId="5" borderId="5" xfId="0" applyNumberFormat="1" applyFont="1" applyFill="1" applyBorder="1" applyAlignment="1" applyProtection="1">
      <alignment vertical="center" wrapText="1"/>
      <protection locked="0" hidden="1"/>
    </xf>
    <xf numFmtId="0" fontId="17" fillId="5" borderId="5" xfId="0" applyNumberFormat="1" applyFont="1" applyFill="1" applyBorder="1" applyAlignment="1" applyProtection="1">
      <alignment vertical="center" wrapText="1"/>
      <protection locked="0" hidden="1"/>
    </xf>
    <xf numFmtId="14" fontId="17" fillId="5" borderId="5" xfId="0" applyNumberFormat="1" applyFont="1" applyFill="1" applyBorder="1" applyAlignment="1" applyProtection="1">
      <alignment vertical="center" wrapText="1"/>
      <protection locked="0" hidden="1"/>
    </xf>
    <xf numFmtId="4" fontId="17" fillId="5" borderId="5" xfId="0" applyNumberFormat="1" applyFont="1" applyFill="1" applyBorder="1" applyAlignment="1" applyProtection="1">
      <alignment vertical="center" wrapText="1"/>
      <protection locked="0" hidden="1"/>
    </xf>
    <xf numFmtId="0" fontId="17" fillId="4" borderId="11" xfId="0" applyFont="1" applyFill="1" applyBorder="1" applyAlignment="1" applyProtection="1">
      <alignment vertical="center" wrapText="1"/>
      <protection locked="0" hidden="1"/>
    </xf>
    <xf numFmtId="0" fontId="18" fillId="4" borderId="0" xfId="0" applyFont="1" applyFill="1" applyBorder="1" applyAlignment="1" applyProtection="1">
      <alignment vertical="center" wrapText="1"/>
      <protection hidden="1"/>
    </xf>
    <xf numFmtId="0" fontId="18" fillId="4" borderId="0" xfId="0" applyFont="1" applyFill="1" applyBorder="1" applyAlignment="1" applyProtection="1">
      <alignment horizontal="right" vertical="center" wrapText="1"/>
      <protection hidden="1"/>
    </xf>
    <xf numFmtId="4" fontId="18" fillId="4" borderId="0" xfId="0" applyNumberFormat="1" applyFont="1" applyFill="1" applyBorder="1" applyAlignment="1" applyProtection="1">
      <alignment vertical="center" wrapText="1"/>
      <protection hidden="1"/>
    </xf>
    <xf numFmtId="0" fontId="6" fillId="0" borderId="0" xfId="0" applyFont="1" applyBorder="1" applyProtection="1">
      <protection hidden="1"/>
    </xf>
    <xf numFmtId="0" fontId="30" fillId="4" borderId="0" xfId="0" applyNumberFormat="1" applyFont="1" applyFill="1" applyBorder="1" applyAlignment="1" applyProtection="1">
      <alignment horizontal="left"/>
      <protection hidden="1"/>
    </xf>
    <xf numFmtId="0" fontId="30" fillId="4" borderId="0" xfId="0" applyFont="1" applyFill="1" applyBorder="1" applyAlignment="1" applyProtection="1">
      <alignment horizontal="left"/>
      <protection hidden="1"/>
    </xf>
    <xf numFmtId="0" fontId="17" fillId="0" borderId="0" xfId="0" applyFont="1" applyProtection="1">
      <protection hidden="1"/>
    </xf>
    <xf numFmtId="1" fontId="17" fillId="5" borderId="17" xfId="0" applyNumberFormat="1" applyFont="1" applyFill="1" applyBorder="1" applyProtection="1">
      <protection hidden="1"/>
    </xf>
    <xf numFmtId="0" fontId="17" fillId="5" borderId="2" xfId="0" applyFont="1" applyFill="1" applyBorder="1" applyProtection="1">
      <protection hidden="1"/>
    </xf>
    <xf numFmtId="165" fontId="17" fillId="5" borderId="2" xfId="0" applyNumberFormat="1" applyFont="1" applyFill="1" applyBorder="1" applyAlignment="1" applyProtection="1">
      <alignment horizontal="center"/>
      <protection hidden="1"/>
    </xf>
    <xf numFmtId="9" fontId="17" fillId="5" borderId="2" xfId="2" applyFont="1" applyFill="1" applyBorder="1" applyAlignment="1" applyProtection="1">
      <alignment vertical="center" wrapText="1"/>
      <protection hidden="1"/>
    </xf>
    <xf numFmtId="2" fontId="17" fillId="5" borderId="2" xfId="0" applyNumberFormat="1" applyFont="1" applyFill="1" applyBorder="1" applyAlignment="1" applyProtection="1">
      <alignment vertical="center"/>
      <protection hidden="1"/>
    </xf>
    <xf numFmtId="0" fontId="17" fillId="5" borderId="2" xfId="0" applyFont="1" applyFill="1" applyBorder="1" applyAlignment="1" applyProtection="1">
      <alignment horizontal="center"/>
      <protection hidden="1"/>
    </xf>
    <xf numFmtId="0" fontId="17" fillId="5" borderId="2" xfId="0" applyFont="1" applyFill="1" applyBorder="1" applyAlignment="1" applyProtection="1">
      <alignment wrapText="1"/>
      <protection hidden="1"/>
    </xf>
    <xf numFmtId="4" fontId="17" fillId="0" borderId="2" xfId="1" applyNumberFormat="1" applyFont="1" applyBorder="1" applyAlignment="1" applyProtection="1">
      <alignment horizontal="right"/>
      <protection hidden="1"/>
    </xf>
    <xf numFmtId="0" fontId="17" fillId="0" borderId="18" xfId="0" applyFont="1" applyBorder="1" applyProtection="1">
      <protection hidden="1"/>
    </xf>
    <xf numFmtId="1" fontId="17" fillId="5" borderId="17" xfId="0" applyNumberFormat="1" applyFont="1" applyFill="1" applyBorder="1" applyAlignment="1" applyProtection="1">
      <alignment horizontal="center"/>
      <protection locked="0" hidden="1"/>
    </xf>
    <xf numFmtId="0" fontId="17" fillId="5" borderId="2" xfId="0" applyFont="1" applyFill="1" applyBorder="1" applyProtection="1">
      <protection locked="0" hidden="1"/>
    </xf>
    <xf numFmtId="165" fontId="17" fillId="5" borderId="2" xfId="0" applyNumberFormat="1" applyFont="1" applyFill="1" applyBorder="1" applyAlignment="1" applyProtection="1">
      <alignment horizontal="center"/>
      <protection locked="0" hidden="1"/>
    </xf>
    <xf numFmtId="10" fontId="17" fillId="5" borderId="2" xfId="2" applyNumberFormat="1" applyFont="1" applyFill="1" applyBorder="1" applyAlignment="1" applyProtection="1">
      <alignment horizontal="right" wrapText="1"/>
      <protection locked="0" hidden="1"/>
    </xf>
    <xf numFmtId="2" fontId="17" fillId="5" borderId="2" xfId="2" applyNumberFormat="1" applyFont="1" applyFill="1" applyBorder="1" applyAlignment="1" applyProtection="1">
      <alignment horizontal="right" wrapText="1"/>
      <protection locked="0" hidden="1"/>
    </xf>
    <xf numFmtId="2" fontId="17" fillId="5" borderId="2" xfId="0" applyNumberFormat="1" applyFont="1" applyFill="1" applyBorder="1" applyAlignment="1" applyProtection="1">
      <alignment horizontal="right"/>
      <protection locked="0" hidden="1"/>
    </xf>
    <xf numFmtId="0" fontId="17" fillId="5" borderId="2" xfId="0" applyFont="1" applyFill="1" applyBorder="1" applyAlignment="1" applyProtection="1">
      <alignment horizontal="center"/>
      <protection locked="0" hidden="1"/>
    </xf>
    <xf numFmtId="0" fontId="17" fillId="5" borderId="2" xfId="0" applyFont="1" applyFill="1" applyBorder="1" applyAlignment="1" applyProtection="1">
      <alignment wrapText="1"/>
      <protection locked="0" hidden="1"/>
    </xf>
    <xf numFmtId="4" fontId="17" fillId="4" borderId="2" xfId="1" applyNumberFormat="1" applyFont="1" applyFill="1" applyBorder="1" applyAlignment="1" applyProtection="1">
      <alignment horizontal="right"/>
      <protection locked="0" hidden="1"/>
    </xf>
    <xf numFmtId="4" fontId="12" fillId="4" borderId="2" xfId="1" applyNumberFormat="1" applyFont="1" applyFill="1" applyBorder="1" applyAlignment="1" applyProtection="1">
      <alignment horizontal="right"/>
      <protection locked="0" hidden="1"/>
    </xf>
    <xf numFmtId="0" fontId="12" fillId="4" borderId="18" xfId="0" applyFont="1" applyFill="1" applyBorder="1" applyProtection="1">
      <protection locked="0" hidden="1"/>
    </xf>
    <xf numFmtId="1" fontId="17" fillId="5" borderId="19" xfId="0" applyNumberFormat="1" applyFont="1" applyFill="1" applyBorder="1" applyAlignment="1" applyProtection="1">
      <alignment horizontal="center"/>
      <protection locked="0" hidden="1"/>
    </xf>
    <xf numFmtId="0" fontId="17" fillId="5" borderId="20" xfId="0" applyFont="1" applyFill="1" applyBorder="1" applyProtection="1">
      <protection locked="0" hidden="1"/>
    </xf>
    <xf numFmtId="165" fontId="17" fillId="5" borderId="20" xfId="0" applyNumberFormat="1" applyFont="1" applyFill="1" applyBorder="1" applyAlignment="1" applyProtection="1">
      <alignment horizontal="center"/>
      <protection locked="0" hidden="1"/>
    </xf>
    <xf numFmtId="4" fontId="17" fillId="4" borderId="20" xfId="1" applyNumberFormat="1" applyFont="1" applyFill="1" applyBorder="1" applyAlignment="1" applyProtection="1">
      <alignment horizontal="right"/>
      <protection locked="0" hidden="1"/>
    </xf>
    <xf numFmtId="4" fontId="12" fillId="4" borderId="20" xfId="1" applyNumberFormat="1" applyFont="1" applyFill="1" applyBorder="1" applyAlignment="1" applyProtection="1">
      <alignment horizontal="right"/>
      <protection locked="0" hidden="1"/>
    </xf>
    <xf numFmtId="0" fontId="12" fillId="4" borderId="21" xfId="0" applyFont="1" applyFill="1" applyBorder="1" applyProtection="1">
      <protection locked="0" hidden="1"/>
    </xf>
    <xf numFmtId="0" fontId="0" fillId="0" borderId="0" xfId="0" applyProtection="1">
      <protection hidden="1"/>
    </xf>
    <xf numFmtId="4" fontId="7" fillId="3" borderId="4" xfId="0" applyNumberFormat="1" applyFont="1" applyFill="1" applyBorder="1" applyAlignment="1" applyProtection="1">
      <alignment horizontal="right" vertical="center" wrapText="1"/>
      <protection hidden="1"/>
    </xf>
    <xf numFmtId="43" fontId="12" fillId="0" borderId="0" xfId="1" applyFont="1" applyFill="1" applyAlignment="1">
      <alignment vertical="top"/>
    </xf>
    <xf numFmtId="43" fontId="18" fillId="0" borderId="0" xfId="1" applyFont="1" applyFill="1" applyAlignment="1">
      <alignment vertical="top"/>
    </xf>
    <xf numFmtId="43" fontId="17" fillId="0" borderId="0" xfId="1" applyFont="1" applyFill="1" applyAlignment="1">
      <alignment vertical="top"/>
    </xf>
    <xf numFmtId="43" fontId="18" fillId="0" borderId="0" xfId="1" applyFont="1" applyAlignment="1">
      <alignment horizontal="center" vertical="top"/>
    </xf>
    <xf numFmtId="2" fontId="18" fillId="0" borderId="0" xfId="0" applyNumberFormat="1" applyFont="1" applyAlignment="1">
      <alignment horizontal="center"/>
    </xf>
    <xf numFmtId="166" fontId="17" fillId="0" borderId="0" xfId="0" quotePrefix="1" applyNumberFormat="1" applyFont="1" applyAlignment="1">
      <alignment horizontal="center"/>
    </xf>
    <xf numFmtId="167" fontId="17" fillId="0" borderId="0" xfId="1" applyNumberFormat="1" applyFont="1" applyAlignment="1">
      <alignment horizontal="center"/>
    </xf>
    <xf numFmtId="43" fontId="0" fillId="0" borderId="0" xfId="1" applyFont="1"/>
    <xf numFmtId="0" fontId="17" fillId="0" borderId="0" xfId="0" applyFont="1" applyAlignment="1">
      <alignment horizontal="center"/>
    </xf>
    <xf numFmtId="0" fontId="17" fillId="0" borderId="0" xfId="0" applyFont="1" applyAlignment="1">
      <alignment horizontal="right" vertical="center" wrapText="1"/>
    </xf>
    <xf numFmtId="0" fontId="17" fillId="0" borderId="0" xfId="0" applyFont="1"/>
    <xf numFmtId="0" fontId="25" fillId="2" borderId="2" xfId="0" applyFont="1" applyFill="1" applyBorder="1" applyAlignment="1" applyProtection="1">
      <alignment horizontal="center" vertical="center" wrapText="1"/>
      <protection hidden="1"/>
    </xf>
    <xf numFmtId="0" fontId="29" fillId="2" borderId="2" xfId="0" applyFont="1" applyFill="1" applyBorder="1" applyAlignment="1" applyProtection="1">
      <alignment horizontal="center" vertical="center" wrapText="1"/>
      <protection hidden="1"/>
    </xf>
    <xf numFmtId="0" fontId="18" fillId="2" borderId="2" xfId="0" applyFont="1" applyFill="1" applyBorder="1" applyAlignment="1" applyProtection="1">
      <alignment horizontal="left" vertical="center" wrapText="1"/>
    </xf>
    <xf numFmtId="4" fontId="18" fillId="2" borderId="2" xfId="0" applyNumberFormat="1" applyFont="1" applyFill="1" applyBorder="1" applyAlignment="1" applyProtection="1">
      <alignment horizontal="right" vertical="center" wrapText="1"/>
    </xf>
    <xf numFmtId="0" fontId="18" fillId="2" borderId="4" xfId="0" applyFont="1" applyFill="1" applyBorder="1" applyAlignment="1" applyProtection="1">
      <alignment horizontal="left" vertical="center" wrapText="1"/>
    </xf>
    <xf numFmtId="4" fontId="18" fillId="2" borderId="2" xfId="0" applyNumberFormat="1" applyFont="1" applyFill="1" applyBorder="1" applyAlignment="1" applyProtection="1">
      <alignment vertical="center" wrapText="1"/>
    </xf>
    <xf numFmtId="4" fontId="9" fillId="2" borderId="2" xfId="0" applyNumberFormat="1" applyFont="1" applyFill="1" applyBorder="1" applyAlignment="1" applyProtection="1">
      <alignment vertical="center" wrapText="1"/>
    </xf>
    <xf numFmtId="0" fontId="10" fillId="2" borderId="14" xfId="0" applyFont="1" applyFill="1" applyBorder="1" applyAlignment="1" applyProtection="1">
      <alignment horizontal="left" vertical="center" wrapText="1"/>
      <protection hidden="1"/>
    </xf>
    <xf numFmtId="0" fontId="10" fillId="2" borderId="15" xfId="0" applyFont="1" applyFill="1" applyBorder="1" applyAlignment="1" applyProtection="1">
      <alignment horizontal="left" vertical="center" wrapText="1"/>
      <protection hidden="1"/>
    </xf>
    <xf numFmtId="0" fontId="10" fillId="2" borderId="15" xfId="0" applyFont="1" applyFill="1" applyBorder="1" applyAlignment="1" applyProtection="1">
      <alignment horizontal="center" vertical="center" wrapText="1"/>
      <protection hidden="1"/>
    </xf>
    <xf numFmtId="0" fontId="10" fillId="2" borderId="16" xfId="0" applyFont="1" applyFill="1" applyBorder="1" applyAlignment="1" applyProtection="1">
      <alignment horizontal="center" vertical="center" wrapText="1"/>
      <protection hidden="1"/>
    </xf>
    <xf numFmtId="4" fontId="7" fillId="2" borderId="4" xfId="0" applyNumberFormat="1" applyFont="1" applyFill="1" applyBorder="1" applyAlignment="1" applyProtection="1">
      <alignment horizontal="right" vertical="center" wrapText="1"/>
      <protection hidden="1"/>
    </xf>
    <xf numFmtId="0" fontId="0" fillId="2" borderId="2" xfId="0" applyFill="1" applyBorder="1"/>
    <xf numFmtId="0" fontId="0" fillId="0" borderId="2" xfId="0" applyBorder="1"/>
    <xf numFmtId="0" fontId="0" fillId="0" borderId="2" xfId="0" applyBorder="1" applyAlignment="1">
      <alignment horizontal="left" vertical="top"/>
    </xf>
    <xf numFmtId="0" fontId="6" fillId="0" borderId="0" xfId="0" applyFont="1" applyProtection="1"/>
    <xf numFmtId="0" fontId="7" fillId="0" borderId="0" xfId="0" applyFont="1" applyFill="1" applyBorder="1" applyAlignment="1" applyProtection="1">
      <alignment horizontal="left"/>
    </xf>
    <xf numFmtId="0" fontId="7" fillId="0" borderId="13" xfId="0" applyFont="1" applyFill="1" applyBorder="1" applyAlignment="1" applyProtection="1">
      <alignment horizontal="left"/>
    </xf>
    <xf numFmtId="0" fontId="6" fillId="0" borderId="0" xfId="0" applyFont="1" applyFill="1" applyProtection="1"/>
    <xf numFmtId="0" fontId="7" fillId="4" borderId="0" xfId="0" applyFont="1" applyFill="1" applyBorder="1" applyAlignment="1" applyProtection="1">
      <alignment horizontal="left"/>
    </xf>
    <xf numFmtId="0" fontId="7" fillId="4" borderId="0" xfId="0" applyNumberFormat="1" applyFont="1" applyFill="1" applyBorder="1" applyAlignment="1" applyProtection="1">
      <alignment horizontal="left"/>
    </xf>
    <xf numFmtId="0" fontId="0" fillId="0" borderId="3" xfId="0" applyBorder="1" applyAlignment="1">
      <alignment horizontal="center"/>
    </xf>
    <xf numFmtId="0" fontId="0" fillId="0" borderId="11" xfId="0" applyBorder="1" applyAlignment="1">
      <alignment horizontal="center"/>
    </xf>
    <xf numFmtId="44" fontId="0" fillId="0" borderId="11" xfId="0" applyNumberFormat="1" applyBorder="1"/>
    <xf numFmtId="0" fontId="0" fillId="0" borderId="5" xfId="0" applyBorder="1" applyAlignment="1">
      <alignment horizontal="center"/>
    </xf>
    <xf numFmtId="0" fontId="0" fillId="5" borderId="3" xfId="0" applyFill="1" applyBorder="1" applyAlignment="1" applyProtection="1">
      <alignment horizontal="center"/>
      <protection locked="0" hidden="1"/>
    </xf>
    <xf numFmtId="0" fontId="0" fillId="5" borderId="11" xfId="0" applyFill="1" applyBorder="1" applyAlignment="1" applyProtection="1">
      <alignment horizontal="left"/>
      <protection locked="0" hidden="1"/>
    </xf>
    <xf numFmtId="44" fontId="0" fillId="5" borderId="11" xfId="0" applyNumberFormat="1" applyFill="1" applyBorder="1" applyProtection="1">
      <protection locked="0" hidden="1"/>
    </xf>
    <xf numFmtId="0" fontId="0" fillId="5" borderId="5" xfId="0" applyFill="1" applyBorder="1" applyAlignment="1" applyProtection="1">
      <alignment horizontal="center"/>
      <protection locked="0" hidden="1"/>
    </xf>
    <xf numFmtId="0" fontId="0" fillId="0" borderId="0" xfId="0" applyProtection="1">
      <protection locked="0" hidden="1"/>
    </xf>
    <xf numFmtId="0" fontId="0" fillId="5" borderId="13" xfId="0" applyFill="1" applyBorder="1" applyAlignment="1" applyProtection="1">
      <alignment horizontal="center"/>
      <protection locked="0" hidden="1"/>
    </xf>
    <xf numFmtId="0" fontId="0" fillId="5" borderId="9" xfId="0" applyFill="1" applyBorder="1" applyAlignment="1" applyProtection="1">
      <alignment horizontal="left"/>
      <protection locked="0" hidden="1"/>
    </xf>
    <xf numFmtId="44" fontId="0" fillId="5" borderId="9" xfId="0" applyNumberFormat="1" applyFill="1" applyBorder="1" applyProtection="1">
      <protection locked="0" hidden="1"/>
    </xf>
    <xf numFmtId="0" fontId="0" fillId="5" borderId="2" xfId="0" applyFill="1" applyBorder="1" applyAlignment="1" applyProtection="1">
      <alignment horizontal="center"/>
      <protection locked="0" hidden="1"/>
    </xf>
    <xf numFmtId="0" fontId="2" fillId="2" borderId="5" xfId="0" applyFont="1" applyFill="1" applyBorder="1" applyAlignment="1">
      <alignment horizontal="center" vertical="center"/>
    </xf>
    <xf numFmtId="0" fontId="2" fillId="2" borderId="5" xfId="0" applyFont="1" applyFill="1" applyBorder="1" applyAlignment="1">
      <alignment horizontal="center" vertical="center" wrapText="1"/>
    </xf>
    <xf numFmtId="0" fontId="2" fillId="0" borderId="0" xfId="0" applyFont="1"/>
    <xf numFmtId="0" fontId="10" fillId="2" borderId="2" xfId="0" applyFont="1" applyFill="1" applyBorder="1" applyAlignment="1" applyProtection="1">
      <alignment horizontal="left" vertical="center" wrapText="1"/>
      <protection hidden="1"/>
    </xf>
    <xf numFmtId="0" fontId="10" fillId="2" borderId="2" xfId="0" applyFont="1" applyFill="1" applyBorder="1" applyAlignment="1" applyProtection="1">
      <alignment horizontal="center" vertical="center" wrapText="1"/>
      <protection hidden="1"/>
    </xf>
    <xf numFmtId="1" fontId="17" fillId="5" borderId="2" xfId="0" applyNumberFormat="1" applyFont="1" applyFill="1" applyBorder="1" applyProtection="1">
      <protection hidden="1"/>
    </xf>
    <xf numFmtId="0" fontId="17" fillId="0" borderId="2" xfId="0" applyFont="1" applyBorder="1" applyProtection="1">
      <protection hidden="1"/>
    </xf>
    <xf numFmtId="1" fontId="17" fillId="5" borderId="2" xfId="0" applyNumberFormat="1" applyFont="1" applyFill="1" applyBorder="1" applyAlignment="1" applyProtection="1">
      <alignment horizontal="center"/>
      <protection locked="0" hidden="1"/>
    </xf>
    <xf numFmtId="0" fontId="12" fillId="4" borderId="2" xfId="0" applyFont="1" applyFill="1" applyBorder="1" applyProtection="1">
      <protection locked="0" hidden="1"/>
    </xf>
    <xf numFmtId="4" fontId="18" fillId="2" borderId="4" xfId="0" applyNumberFormat="1" applyFont="1" applyFill="1" applyBorder="1" applyAlignment="1" applyProtection="1">
      <alignment vertical="center" wrapText="1"/>
      <protection hidden="1"/>
    </xf>
    <xf numFmtId="0" fontId="18" fillId="2" borderId="4" xfId="0" applyFont="1" applyFill="1" applyBorder="1" applyAlignment="1" applyProtection="1">
      <alignment vertical="center" wrapText="1"/>
      <protection hidden="1"/>
    </xf>
    <xf numFmtId="0" fontId="30" fillId="0" borderId="0" xfId="0" applyFont="1" applyProtection="1">
      <protection hidden="1"/>
    </xf>
    <xf numFmtId="0" fontId="7" fillId="0" borderId="0" xfId="0" applyFont="1" applyAlignment="1" applyProtection="1">
      <alignment horizontal="left"/>
      <protection hidden="1"/>
    </xf>
    <xf numFmtId="0" fontId="0" fillId="0" borderId="0" xfId="0" applyAlignment="1" applyProtection="1">
      <protection hidden="1"/>
    </xf>
    <xf numFmtId="0" fontId="7" fillId="0" borderId="0" xfId="0" applyNumberFormat="1" applyFont="1" applyFill="1" applyBorder="1" applyAlignment="1" applyProtection="1">
      <alignment horizontal="left"/>
      <protection hidden="1"/>
    </xf>
    <xf numFmtId="0" fontId="0" fillId="0" borderId="0" xfId="0" applyFill="1" applyBorder="1" applyAlignment="1" applyProtection="1">
      <alignment horizontal="left"/>
      <protection hidden="1"/>
    </xf>
    <xf numFmtId="0" fontId="0" fillId="0" borderId="0" xfId="0" applyBorder="1" applyProtection="1">
      <protection hidden="1"/>
    </xf>
    <xf numFmtId="0" fontId="5" fillId="0" borderId="0" xfId="0" applyFont="1" applyFill="1" applyAlignment="1" applyProtection="1">
      <protection hidden="1"/>
    </xf>
    <xf numFmtId="0" fontId="0" fillId="0" borderId="0" xfId="0" applyFill="1" applyProtection="1">
      <protection hidden="1"/>
    </xf>
    <xf numFmtId="0" fontId="34" fillId="0" borderId="0" xfId="0" applyFont="1" applyProtection="1">
      <protection hidden="1"/>
    </xf>
    <xf numFmtId="0" fontId="7" fillId="0" borderId="0" xfId="0" applyFont="1" applyAlignment="1" applyProtection="1">
      <alignment horizontal="right"/>
      <protection hidden="1"/>
    </xf>
    <xf numFmtId="0" fontId="6" fillId="0" borderId="0" xfId="0" applyFont="1" applyAlignment="1" applyProtection="1">
      <protection hidden="1"/>
    </xf>
    <xf numFmtId="0" fontId="6" fillId="0" borderId="0" xfId="0" applyFont="1" applyBorder="1" applyAlignment="1" applyProtection="1">
      <alignment horizontal="left"/>
      <protection hidden="1"/>
    </xf>
    <xf numFmtId="0" fontId="0" fillId="0" borderId="0" xfId="0" applyBorder="1" applyAlignment="1" applyProtection="1">
      <alignment horizontal="center"/>
      <protection hidden="1"/>
    </xf>
    <xf numFmtId="0" fontId="5" fillId="0" borderId="0" xfId="0" applyFont="1" applyAlignment="1" applyProtection="1">
      <protection hidden="1"/>
    </xf>
    <xf numFmtId="0" fontId="0" fillId="0" borderId="0" xfId="0" applyBorder="1" applyAlignment="1" applyProtection="1">
      <protection hidden="1"/>
    </xf>
    <xf numFmtId="1" fontId="17" fillId="5" borderId="6" xfId="0" applyNumberFormat="1" applyFont="1" applyFill="1" applyBorder="1" applyProtection="1">
      <protection hidden="1"/>
    </xf>
    <xf numFmtId="0" fontId="17" fillId="5" borderId="4" xfId="0" applyFont="1" applyFill="1" applyBorder="1" applyProtection="1">
      <protection hidden="1"/>
    </xf>
    <xf numFmtId="9" fontId="17" fillId="5" borderId="4" xfId="2" applyFont="1" applyFill="1" applyBorder="1" applyAlignment="1" applyProtection="1">
      <alignment vertical="center" wrapText="1"/>
      <protection hidden="1"/>
    </xf>
    <xf numFmtId="2" fontId="17" fillId="5" borderId="4" xfId="2" applyNumberFormat="1" applyFont="1" applyFill="1" applyBorder="1" applyAlignment="1" applyProtection="1">
      <alignment horizontal="right" wrapText="1"/>
      <protection hidden="1"/>
    </xf>
    <xf numFmtId="43" fontId="17" fillId="5" borderId="4" xfId="1" applyFont="1" applyFill="1" applyBorder="1" applyAlignment="1" applyProtection="1">
      <alignment horizontal="center" wrapText="1"/>
      <protection hidden="1"/>
    </xf>
    <xf numFmtId="43" fontId="17" fillId="4" borderId="4" xfId="1" applyFont="1" applyFill="1" applyBorder="1" applyAlignment="1" applyProtection="1">
      <alignment horizontal="right" wrapText="1"/>
      <protection hidden="1"/>
    </xf>
    <xf numFmtId="43" fontId="17" fillId="4" borderId="4" xfId="1" applyFont="1" applyFill="1" applyBorder="1" applyAlignment="1" applyProtection="1">
      <alignment horizontal="center" wrapText="1"/>
      <protection hidden="1"/>
    </xf>
    <xf numFmtId="4" fontId="17" fillId="4" borderId="4" xfId="1" applyNumberFormat="1" applyFont="1" applyFill="1" applyBorder="1" applyAlignment="1" applyProtection="1">
      <alignment horizontal="right"/>
      <protection hidden="1"/>
    </xf>
    <xf numFmtId="43" fontId="12" fillId="4" borderId="4" xfId="1" applyFont="1" applyFill="1" applyBorder="1" applyAlignment="1" applyProtection="1">
      <alignment horizontal="right"/>
      <protection hidden="1"/>
    </xf>
    <xf numFmtId="0" fontId="17" fillId="5" borderId="7" xfId="0" applyFont="1" applyFill="1" applyBorder="1" applyProtection="1">
      <protection hidden="1"/>
    </xf>
    <xf numFmtId="1" fontId="17" fillId="5" borderId="8" xfId="0" applyNumberFormat="1" applyFont="1" applyFill="1" applyBorder="1" applyAlignment="1" applyProtection="1">
      <alignment horizontal="center"/>
      <protection locked="0" hidden="1"/>
    </xf>
    <xf numFmtId="9" fontId="17" fillId="5" borderId="2" xfId="2" applyFont="1" applyFill="1" applyBorder="1" applyAlignment="1" applyProtection="1">
      <alignment vertical="center" wrapText="1"/>
      <protection locked="0" hidden="1"/>
    </xf>
    <xf numFmtId="43" fontId="17" fillId="5" borderId="2" xfId="1" applyFont="1" applyFill="1" applyBorder="1" applyAlignment="1" applyProtection="1">
      <alignment horizontal="right" wrapText="1"/>
      <protection locked="0" hidden="1"/>
    </xf>
    <xf numFmtId="43" fontId="17" fillId="5" borderId="2" xfId="1" applyFont="1" applyFill="1" applyBorder="1" applyAlignment="1" applyProtection="1">
      <alignment horizontal="center" wrapText="1"/>
      <protection locked="0" hidden="1"/>
    </xf>
    <xf numFmtId="43" fontId="17" fillId="4" borderId="2" xfId="1" applyFont="1" applyFill="1" applyBorder="1" applyAlignment="1" applyProtection="1">
      <alignment horizontal="right" wrapText="1"/>
      <protection locked="0" hidden="1"/>
    </xf>
    <xf numFmtId="43" fontId="12" fillId="5" borderId="11" xfId="1" applyFont="1" applyFill="1" applyBorder="1" applyAlignment="1" applyProtection="1">
      <alignment horizontal="center" wrapText="1"/>
      <protection locked="0" hidden="1"/>
    </xf>
    <xf numFmtId="4" fontId="17" fillId="4" borderId="2" xfId="1" applyNumberFormat="1" applyFont="1" applyFill="1" applyBorder="1" applyAlignment="1" applyProtection="1">
      <alignment horizontal="center" wrapText="1"/>
      <protection locked="0" hidden="1"/>
    </xf>
    <xf numFmtId="43" fontId="12" fillId="4" borderId="2" xfId="1" applyFont="1" applyFill="1" applyBorder="1" applyAlignment="1" applyProtection="1">
      <alignment horizontal="right"/>
      <protection locked="0" hidden="1"/>
    </xf>
    <xf numFmtId="0" fontId="17" fillId="5" borderId="9" xfId="0" applyFont="1" applyFill="1" applyBorder="1" applyProtection="1">
      <protection locked="0" hidden="1"/>
    </xf>
    <xf numFmtId="0" fontId="0" fillId="0" borderId="0" xfId="0" applyBorder="1" applyProtection="1">
      <protection locked="0" hidden="1"/>
    </xf>
    <xf numFmtId="43" fontId="0" fillId="4" borderId="2" xfId="1" applyFont="1" applyFill="1" applyBorder="1" applyProtection="1">
      <protection hidden="1"/>
    </xf>
    <xf numFmtId="0" fontId="17" fillId="0" borderId="0" xfId="0" applyFont="1" applyBorder="1" applyProtection="1">
      <protection hidden="1"/>
    </xf>
    <xf numFmtId="0" fontId="2" fillId="0" borderId="0" xfId="0" applyFont="1" applyAlignment="1">
      <alignment horizontal="center"/>
    </xf>
    <xf numFmtId="10" fontId="0" fillId="0" borderId="0" xfId="0" applyNumberFormat="1"/>
    <xf numFmtId="2" fontId="0" fillId="0" borderId="0" xfId="0" applyNumberFormat="1"/>
    <xf numFmtId="4" fontId="35" fillId="0" borderId="0" xfId="1" applyNumberFormat="1" applyFont="1" applyBorder="1" applyAlignment="1">
      <alignment horizontal="center" vertical="center" wrapText="1"/>
    </xf>
    <xf numFmtId="0" fontId="35" fillId="0" borderId="0" xfId="0" applyFont="1" applyBorder="1" applyAlignment="1">
      <alignment vertical="center" wrapText="1"/>
    </xf>
    <xf numFmtId="0" fontId="18" fillId="0" borderId="23" xfId="0" applyFont="1" applyBorder="1" applyAlignment="1">
      <alignment horizontal="center" vertical="center" wrapText="1"/>
    </xf>
    <xf numFmtId="0" fontId="18" fillId="0" borderId="25" xfId="0" applyFont="1" applyBorder="1" applyAlignment="1">
      <alignment horizontal="center" vertical="center" wrapText="1"/>
    </xf>
    <xf numFmtId="0" fontId="17" fillId="0" borderId="25" xfId="0" applyFont="1" applyBorder="1" applyAlignment="1">
      <alignment horizontal="center" vertical="center" wrapText="1"/>
    </xf>
    <xf numFmtId="0" fontId="0" fillId="0" borderId="0" xfId="0" applyBorder="1"/>
    <xf numFmtId="0" fontId="17" fillId="0" borderId="26" xfId="0" applyFont="1" applyBorder="1" applyAlignment="1">
      <alignment horizontal="center" vertical="center" wrapText="1"/>
    </xf>
    <xf numFmtId="0" fontId="36" fillId="0" borderId="24" xfId="0" applyFont="1" applyBorder="1" applyAlignment="1">
      <alignment horizontal="center" vertical="center" wrapText="1"/>
    </xf>
    <xf numFmtId="0" fontId="35" fillId="0" borderId="24" xfId="0" applyFont="1" applyBorder="1" applyAlignment="1">
      <alignment horizontal="center" vertical="center" wrapText="1"/>
    </xf>
    <xf numFmtId="0" fontId="35" fillId="0" borderId="28" xfId="0" applyFont="1" applyBorder="1" applyAlignment="1">
      <alignment horizontal="center" vertical="center" wrapText="1"/>
    </xf>
    <xf numFmtId="0" fontId="35" fillId="0" borderId="29" xfId="0" applyFont="1" applyBorder="1" applyAlignment="1">
      <alignment horizontal="center" vertical="center" wrapText="1"/>
    </xf>
    <xf numFmtId="0" fontId="36" fillId="7" borderId="28" xfId="0" applyFont="1" applyFill="1" applyBorder="1" applyAlignment="1">
      <alignment horizontal="center" vertical="center" wrapText="1"/>
    </xf>
    <xf numFmtId="0" fontId="36" fillId="7" borderId="29" xfId="0" applyFont="1" applyFill="1" applyBorder="1" applyAlignment="1">
      <alignment horizontal="center" vertical="center" wrapText="1"/>
    </xf>
    <xf numFmtId="0" fontId="6" fillId="0" borderId="0" xfId="0" applyFont="1" applyAlignment="1">
      <alignment horizontal="justify" vertical="center"/>
    </xf>
    <xf numFmtId="0" fontId="7" fillId="2" borderId="2" xfId="0" applyFont="1" applyFill="1" applyBorder="1" applyAlignment="1" applyProtection="1">
      <alignment horizontal="left" vertical="center" wrapText="1"/>
      <protection hidden="1"/>
    </xf>
    <xf numFmtId="0" fontId="7" fillId="2" borderId="2" xfId="0" applyFont="1" applyFill="1" applyBorder="1" applyAlignment="1" applyProtection="1">
      <alignment horizontal="center" vertical="center" wrapText="1"/>
      <protection hidden="1"/>
    </xf>
    <xf numFmtId="4" fontId="7" fillId="2" borderId="2" xfId="0" applyNumberFormat="1" applyFont="1" applyFill="1" applyBorder="1" applyAlignment="1" applyProtection="1">
      <alignment horizontal="right" vertical="center" wrapText="1"/>
      <protection hidden="1"/>
    </xf>
    <xf numFmtId="0" fontId="6" fillId="0" borderId="0" xfId="0" applyFont="1" applyBorder="1" applyAlignment="1" applyProtection="1">
      <alignment vertical="center"/>
      <protection hidden="1"/>
    </xf>
    <xf numFmtId="0" fontId="17" fillId="5" borderId="6" xfId="0" applyNumberFormat="1" applyFont="1" applyFill="1" applyBorder="1" applyAlignment="1" applyProtection="1">
      <alignment vertical="center" wrapText="1"/>
      <protection locked="0" hidden="1"/>
    </xf>
    <xf numFmtId="49" fontId="17" fillId="5" borderId="4" xfId="0" applyNumberFormat="1" applyFont="1" applyFill="1" applyBorder="1" applyAlignment="1" applyProtection="1">
      <alignment vertical="center" wrapText="1"/>
      <protection locked="0" hidden="1"/>
    </xf>
    <xf numFmtId="0" fontId="17" fillId="5" borderId="4" xfId="0" applyNumberFormat="1" applyFont="1" applyFill="1" applyBorder="1" applyAlignment="1" applyProtection="1">
      <alignment vertical="center" wrapText="1"/>
      <protection locked="0" hidden="1"/>
    </xf>
    <xf numFmtId="165" fontId="17" fillId="5" borderId="4" xfId="0" applyNumberFormat="1" applyFont="1" applyFill="1" applyBorder="1" applyAlignment="1" applyProtection="1">
      <alignment horizontal="center" vertical="center" wrapText="1"/>
      <protection locked="0" hidden="1"/>
    </xf>
    <xf numFmtId="9" fontId="17" fillId="5" borderId="4" xfId="2" applyFont="1" applyFill="1" applyBorder="1" applyAlignment="1" applyProtection="1">
      <alignment vertical="center" wrapText="1"/>
      <protection locked="0" hidden="1"/>
    </xf>
    <xf numFmtId="43" fontId="17" fillId="5" borderId="4" xfId="1" applyFont="1" applyFill="1" applyBorder="1" applyAlignment="1" applyProtection="1">
      <alignment vertical="center" wrapText="1"/>
      <protection locked="0" hidden="1"/>
    </xf>
    <xf numFmtId="4" fontId="17" fillId="5" borderId="4" xfId="0" applyNumberFormat="1" applyFont="1" applyFill="1" applyBorder="1" applyAlignment="1" applyProtection="1">
      <alignment vertical="center" wrapText="1"/>
      <protection locked="0" hidden="1"/>
    </xf>
    <xf numFmtId="14" fontId="17" fillId="5" borderId="4" xfId="0" applyNumberFormat="1" applyFont="1" applyFill="1" applyBorder="1" applyAlignment="1" applyProtection="1">
      <alignment vertical="center" wrapText="1"/>
      <protection locked="0" hidden="1"/>
    </xf>
    <xf numFmtId="4" fontId="17" fillId="4" borderId="4" xfId="0" applyNumberFormat="1" applyFont="1" applyFill="1" applyBorder="1" applyAlignment="1" applyProtection="1">
      <alignment horizontal="right" vertical="center" wrapText="1"/>
      <protection locked="0" hidden="1"/>
    </xf>
    <xf numFmtId="0" fontId="17" fillId="4" borderId="7" xfId="0" applyFont="1" applyFill="1" applyBorder="1" applyAlignment="1" applyProtection="1">
      <alignment vertical="center" wrapText="1"/>
      <protection locked="0" hidden="1"/>
    </xf>
    <xf numFmtId="0" fontId="17" fillId="5" borderId="8" xfId="0" applyNumberFormat="1" applyFont="1" applyFill="1" applyBorder="1" applyAlignment="1" applyProtection="1">
      <alignment vertical="center" wrapText="1"/>
      <protection locked="0" hidden="1"/>
    </xf>
    <xf numFmtId="169" fontId="17" fillId="5" borderId="2" xfId="0" applyNumberFormat="1" applyFont="1" applyFill="1" applyBorder="1" applyAlignment="1" applyProtection="1">
      <alignment horizontal="center" vertical="center" wrapText="1"/>
      <protection locked="0" hidden="1"/>
    </xf>
    <xf numFmtId="43" fontId="17" fillId="5" borderId="2" xfId="1" applyFont="1" applyFill="1" applyBorder="1" applyAlignment="1" applyProtection="1">
      <alignment vertical="center" wrapText="1"/>
      <protection locked="0" hidden="1"/>
    </xf>
    <xf numFmtId="4" fontId="17" fillId="4" borderId="2" xfId="0" applyNumberFormat="1" applyFont="1" applyFill="1" applyBorder="1" applyAlignment="1" applyProtection="1">
      <alignment horizontal="right" vertical="center" wrapText="1"/>
      <protection locked="0" hidden="1"/>
    </xf>
    <xf numFmtId="0" fontId="17" fillId="5" borderId="10" xfId="0" applyNumberFormat="1" applyFont="1" applyFill="1" applyBorder="1" applyAlignment="1" applyProtection="1">
      <alignment vertical="center" wrapText="1"/>
      <protection locked="0" hidden="1"/>
    </xf>
    <xf numFmtId="169" fontId="17" fillId="5" borderId="5" xfId="0" applyNumberFormat="1" applyFont="1" applyFill="1" applyBorder="1" applyAlignment="1" applyProtection="1">
      <alignment horizontal="center" vertical="center" wrapText="1"/>
      <protection locked="0" hidden="1"/>
    </xf>
    <xf numFmtId="9" fontId="17" fillId="5" borderId="5" xfId="2" applyFont="1" applyFill="1" applyBorder="1" applyAlignment="1" applyProtection="1">
      <alignment vertical="center" wrapText="1"/>
      <protection locked="0" hidden="1"/>
    </xf>
    <xf numFmtId="43" fontId="17" fillId="5" borderId="5" xfId="1" applyFont="1" applyFill="1" applyBorder="1" applyAlignment="1" applyProtection="1">
      <alignment vertical="center" wrapText="1"/>
      <protection locked="0" hidden="1"/>
    </xf>
    <xf numFmtId="4" fontId="17" fillId="4" borderId="5" xfId="0" applyNumberFormat="1" applyFont="1" applyFill="1" applyBorder="1" applyAlignment="1" applyProtection="1">
      <alignment horizontal="right" vertical="center" wrapText="1"/>
      <protection locked="0" hidden="1"/>
    </xf>
    <xf numFmtId="0" fontId="29" fillId="4" borderId="0" xfId="0" applyFont="1" applyFill="1" applyBorder="1" applyAlignment="1" applyProtection="1">
      <alignment horizontal="justify" vertical="center" wrapText="1"/>
      <protection hidden="1"/>
    </xf>
    <xf numFmtId="9" fontId="9" fillId="4" borderId="2" xfId="2" applyFont="1" applyFill="1" applyBorder="1" applyAlignment="1" applyProtection="1">
      <alignment horizontal="center" wrapText="1"/>
      <protection locked="0" hidden="1"/>
    </xf>
    <xf numFmtId="0" fontId="13" fillId="4" borderId="0" xfId="0" applyFont="1" applyFill="1" applyBorder="1" applyAlignment="1" applyProtection="1">
      <alignment wrapText="1"/>
      <protection hidden="1"/>
    </xf>
    <xf numFmtId="0" fontId="2" fillId="4" borderId="2" xfId="0" applyFont="1" applyFill="1" applyBorder="1"/>
    <xf numFmtId="0" fontId="0" fillId="4" borderId="2" xfId="0" applyFill="1" applyBorder="1"/>
    <xf numFmtId="4" fontId="0" fillId="4" borderId="2" xfId="0" applyNumberFormat="1" applyFill="1" applyBorder="1"/>
    <xf numFmtId="4" fontId="12" fillId="4" borderId="2" xfId="0" applyNumberFormat="1" applyFont="1" applyFill="1" applyBorder="1" applyAlignment="1" applyProtection="1">
      <alignment horizontal="right" vertical="top" wrapText="1"/>
      <protection hidden="1"/>
    </xf>
    <xf numFmtId="0" fontId="0" fillId="0" borderId="9" xfId="0" applyBorder="1"/>
    <xf numFmtId="0" fontId="0" fillId="0" borderId="9" xfId="0" applyBorder="1" applyAlignment="1">
      <alignment horizontal="left" vertical="top"/>
    </xf>
    <xf numFmtId="0" fontId="2" fillId="0" borderId="2" xfId="0" applyFont="1" applyBorder="1"/>
    <xf numFmtId="0" fontId="0" fillId="0" borderId="2" xfId="0" applyBorder="1" applyAlignment="1">
      <alignment horizontal="left" indent="4"/>
    </xf>
    <xf numFmtId="0" fontId="0" fillId="0" borderId="2" xfId="0" applyFill="1" applyBorder="1" applyAlignment="1">
      <alignment horizontal="left" indent="4"/>
    </xf>
    <xf numFmtId="0" fontId="2" fillId="0" borderId="2" xfId="0" applyFont="1" applyFill="1" applyBorder="1"/>
    <xf numFmtId="0" fontId="17" fillId="5" borderId="11" xfId="0" applyNumberFormat="1" applyFont="1" applyFill="1" applyBorder="1" applyAlignment="1">
      <alignment horizontal="center" vertical="center" wrapText="1"/>
    </xf>
    <xf numFmtId="49" fontId="17" fillId="5" borderId="11" xfId="0" applyNumberFormat="1" applyFont="1" applyFill="1" applyBorder="1" applyAlignment="1">
      <alignment vertical="center" wrapText="1"/>
    </xf>
    <xf numFmtId="0" fontId="17" fillId="5" borderId="11" xfId="0" applyNumberFormat="1" applyFont="1" applyFill="1" applyBorder="1" applyAlignment="1">
      <alignment vertical="center" wrapText="1"/>
    </xf>
    <xf numFmtId="14" fontId="17" fillId="5" borderId="11" xfId="0" applyNumberFormat="1" applyFont="1" applyFill="1" applyBorder="1" applyAlignment="1">
      <alignment vertical="center" wrapText="1"/>
    </xf>
    <xf numFmtId="49" fontId="17" fillId="5" borderId="11" xfId="0" applyNumberFormat="1" applyFont="1" applyFill="1" applyBorder="1" applyAlignment="1">
      <alignment horizontal="right" vertical="center" wrapText="1"/>
    </xf>
    <xf numFmtId="4" fontId="17" fillId="5" borderId="11" xfId="0" applyNumberFormat="1" applyFont="1" applyFill="1" applyBorder="1" applyAlignment="1">
      <alignment vertical="center" wrapText="1"/>
    </xf>
    <xf numFmtId="10" fontId="17" fillId="5" borderId="11" xfId="0" applyNumberFormat="1" applyFont="1" applyFill="1" applyBorder="1" applyAlignment="1">
      <alignment vertical="center" wrapText="1"/>
    </xf>
    <xf numFmtId="4" fontId="17" fillId="4" borderId="11" xfId="0" applyNumberFormat="1" applyFont="1" applyFill="1" applyBorder="1" applyAlignment="1">
      <alignment vertical="center" wrapText="1"/>
    </xf>
    <xf numFmtId="0" fontId="17" fillId="4" borderId="5" xfId="0" applyFont="1" applyFill="1" applyBorder="1" applyAlignment="1">
      <alignment vertical="center" wrapText="1"/>
    </xf>
    <xf numFmtId="14" fontId="17" fillId="5" borderId="11" xfId="0" applyNumberFormat="1" applyFont="1" applyFill="1" applyBorder="1" applyAlignment="1">
      <alignment horizontal="right" vertical="center" wrapText="1"/>
    </xf>
    <xf numFmtId="0" fontId="17" fillId="5" borderId="8" xfId="0" applyNumberFormat="1" applyFont="1" applyFill="1" applyBorder="1" applyAlignment="1" applyProtection="1">
      <alignment horizontal="center" vertical="center" wrapText="1"/>
      <protection locked="0" hidden="1"/>
    </xf>
    <xf numFmtId="0" fontId="17" fillId="5" borderId="6" xfId="0" applyNumberFormat="1" applyFont="1" applyFill="1" applyBorder="1" applyAlignment="1" applyProtection="1">
      <alignment vertical="center" wrapText="1"/>
      <protection hidden="1"/>
    </xf>
    <xf numFmtId="0" fontId="18" fillId="5" borderId="12" xfId="0" applyNumberFormat="1" applyFont="1" applyFill="1" applyBorder="1" applyAlignment="1">
      <alignment vertical="center" wrapText="1"/>
    </xf>
    <xf numFmtId="49" fontId="18" fillId="5" borderId="12" xfId="0" applyNumberFormat="1" applyFont="1" applyFill="1" applyBorder="1" applyAlignment="1">
      <alignment vertical="center" wrapText="1"/>
    </xf>
    <xf numFmtId="14" fontId="18" fillId="5" borderId="12" xfId="0" applyNumberFormat="1" applyFont="1" applyFill="1" applyBorder="1" applyAlignment="1">
      <alignment vertical="center" wrapText="1"/>
    </xf>
    <xf numFmtId="49" fontId="18" fillId="5" borderId="12" xfId="0" applyNumberFormat="1" applyFont="1" applyFill="1" applyBorder="1" applyAlignment="1">
      <alignment horizontal="right" vertical="center" wrapText="1"/>
    </xf>
    <xf numFmtId="4" fontId="18" fillId="5" borderId="12" xfId="0" applyNumberFormat="1" applyFont="1" applyFill="1" applyBorder="1" applyAlignment="1">
      <alignment vertical="center" wrapText="1"/>
    </xf>
    <xf numFmtId="10" fontId="18" fillId="5" borderId="12" xfId="0" applyNumberFormat="1" applyFont="1" applyFill="1" applyBorder="1" applyAlignment="1">
      <alignment vertical="center" wrapText="1"/>
    </xf>
    <xf numFmtId="4" fontId="18" fillId="4" borderId="12" xfId="0" applyNumberFormat="1" applyFont="1" applyFill="1" applyBorder="1" applyAlignment="1">
      <alignment vertical="center" wrapText="1"/>
    </xf>
    <xf numFmtId="0" fontId="18" fillId="4" borderId="30" xfId="0" applyFont="1" applyFill="1" applyBorder="1" applyAlignment="1">
      <alignment vertical="center" wrapText="1"/>
    </xf>
    <xf numFmtId="0" fontId="17" fillId="5" borderId="10" xfId="0" applyNumberFormat="1" applyFont="1" applyFill="1" applyBorder="1" applyAlignment="1" applyProtection="1">
      <alignment horizontal="center" vertical="center" wrapText="1"/>
      <protection locked="0" hidden="1"/>
    </xf>
    <xf numFmtId="0" fontId="2" fillId="0" borderId="2" xfId="0" applyFont="1" applyBorder="1" applyAlignment="1">
      <alignment horizontal="left" indent="6"/>
    </xf>
    <xf numFmtId="0" fontId="0" fillId="0" borderId="2" xfId="0" applyFill="1" applyBorder="1" applyAlignment="1">
      <alignment vertical="top" wrapText="1"/>
    </xf>
    <xf numFmtId="0" fontId="17" fillId="5" borderId="2" xfId="0" applyNumberFormat="1" applyFont="1" applyFill="1" applyBorder="1" applyAlignment="1" applyProtection="1">
      <alignment horizontal="center" vertical="center" wrapText="1"/>
      <protection locked="0" hidden="1"/>
    </xf>
    <xf numFmtId="0" fontId="22" fillId="4" borderId="0" xfId="0" applyFont="1" applyFill="1" applyBorder="1" applyAlignment="1" applyProtection="1">
      <alignment vertical="top" wrapText="1"/>
      <protection hidden="1"/>
    </xf>
    <xf numFmtId="0" fontId="2" fillId="2" borderId="3" xfId="0" applyFont="1" applyFill="1" applyBorder="1" applyAlignment="1">
      <alignment horizontal="center" vertical="center"/>
    </xf>
    <xf numFmtId="0" fontId="2" fillId="2" borderId="2" xfId="0" applyFont="1" applyFill="1" applyBorder="1" applyAlignment="1">
      <alignment horizontal="center" vertical="center" wrapText="1"/>
    </xf>
    <xf numFmtId="0" fontId="0" fillId="0" borderId="2" xfId="0" applyBorder="1" applyAlignment="1">
      <alignment horizontal="center"/>
    </xf>
    <xf numFmtId="0" fontId="18" fillId="4" borderId="12" xfId="0" applyFont="1" applyFill="1" applyBorder="1" applyAlignment="1" applyProtection="1">
      <alignment horizontal="right" wrapText="1"/>
      <protection hidden="1"/>
    </xf>
    <xf numFmtId="0" fontId="18" fillId="4" borderId="1" xfId="0" applyFont="1" applyFill="1" applyBorder="1" applyAlignment="1" applyProtection="1">
      <alignment horizontal="right" wrapText="1"/>
      <protection hidden="1"/>
    </xf>
    <xf numFmtId="0" fontId="7" fillId="2" borderId="0" xfId="0" applyFont="1" applyFill="1" applyBorder="1" applyAlignment="1" applyProtection="1">
      <alignment horizontal="left" wrapText="1"/>
    </xf>
    <xf numFmtId="0" fontId="7" fillId="2" borderId="1" xfId="0" applyFont="1" applyFill="1" applyBorder="1" applyAlignment="1" applyProtection="1">
      <alignment horizontal="left" wrapText="1"/>
    </xf>
    <xf numFmtId="0" fontId="16" fillId="2" borderId="0" xfId="0" applyFont="1" applyFill="1" applyBorder="1" applyAlignment="1" applyProtection="1">
      <alignment horizontal="center" vertical="center" wrapText="1"/>
    </xf>
    <xf numFmtId="0" fontId="7" fillId="5" borderId="2" xfId="0" applyNumberFormat="1" applyFont="1" applyFill="1" applyBorder="1" applyAlignment="1" applyProtection="1">
      <alignment horizontal="left" vertical="center" wrapText="1"/>
      <protection locked="0"/>
    </xf>
    <xf numFmtId="164" fontId="7" fillId="5" borderId="2" xfId="0" applyNumberFormat="1" applyFont="1" applyFill="1" applyBorder="1" applyAlignment="1" applyProtection="1">
      <alignment horizontal="left" vertical="center" wrapText="1"/>
      <protection locked="0"/>
    </xf>
    <xf numFmtId="0" fontId="22" fillId="4" borderId="0" xfId="0" applyFont="1" applyFill="1" applyBorder="1" applyAlignment="1" applyProtection="1">
      <alignment horizontal="left" vertical="top" wrapText="1"/>
      <protection hidden="1"/>
    </xf>
    <xf numFmtId="0" fontId="7" fillId="2" borderId="2" xfId="0" applyFont="1" applyFill="1" applyBorder="1" applyAlignment="1" applyProtection="1">
      <alignment horizontal="left" wrapText="1"/>
      <protection hidden="1"/>
    </xf>
    <xf numFmtId="164" fontId="7" fillId="2" borderId="2" xfId="0" applyNumberFormat="1" applyFont="1" applyFill="1" applyBorder="1" applyAlignment="1" applyProtection="1">
      <alignment horizontal="left"/>
      <protection hidden="1"/>
    </xf>
    <xf numFmtId="0" fontId="7" fillId="2" borderId="2" xfId="0" applyFont="1" applyFill="1" applyBorder="1" applyAlignment="1" applyProtection="1">
      <alignment horizontal="left"/>
      <protection hidden="1"/>
    </xf>
    <xf numFmtId="0" fontId="25" fillId="2" borderId="2" xfId="0" applyFont="1" applyFill="1" applyBorder="1" applyAlignment="1" applyProtection="1">
      <alignment horizontal="center" vertical="center" wrapText="1"/>
      <protection hidden="1"/>
    </xf>
    <xf numFmtId="0" fontId="6" fillId="2" borderId="2" xfId="0" applyFont="1" applyFill="1" applyBorder="1" applyAlignment="1" applyProtection="1">
      <alignment horizontal="center" vertical="center" wrapText="1"/>
      <protection hidden="1"/>
    </xf>
    <xf numFmtId="0" fontId="29" fillId="4" borderId="0" xfId="0" applyFont="1" applyFill="1" applyBorder="1" applyAlignment="1" applyProtection="1">
      <alignment horizontal="justify" vertical="center" wrapText="1"/>
      <protection hidden="1"/>
    </xf>
    <xf numFmtId="0" fontId="7" fillId="2" borderId="9" xfId="0" applyFont="1" applyFill="1" applyBorder="1" applyAlignment="1" applyProtection="1">
      <alignment horizontal="left"/>
    </xf>
    <xf numFmtId="0" fontId="7" fillId="2" borderId="13" xfId="0" applyFont="1" applyFill="1" applyBorder="1" applyAlignment="1" applyProtection="1">
      <alignment horizontal="left"/>
    </xf>
    <xf numFmtId="168" fontId="7" fillId="2" borderId="2" xfId="0" applyNumberFormat="1" applyFont="1" applyFill="1" applyBorder="1" applyAlignment="1" applyProtection="1">
      <alignment horizontal="left"/>
    </xf>
    <xf numFmtId="0" fontId="23" fillId="5" borderId="2" xfId="0" applyNumberFormat="1" applyFont="1" applyFill="1" applyBorder="1" applyAlignment="1" applyProtection="1">
      <alignment horizontal="left" vertical="center" wrapText="1"/>
      <protection locked="0"/>
    </xf>
    <xf numFmtId="0" fontId="7" fillId="2" borderId="2" xfId="0" applyNumberFormat="1" applyFont="1" applyFill="1" applyBorder="1" applyAlignment="1" applyProtection="1">
      <alignment horizontal="left"/>
    </xf>
    <xf numFmtId="0" fontId="7" fillId="2" borderId="9" xfId="0" applyFont="1" applyFill="1" applyBorder="1" applyAlignment="1" applyProtection="1">
      <alignment horizontal="left"/>
      <protection hidden="1"/>
    </xf>
    <xf numFmtId="0" fontId="7" fillId="2" borderId="13" xfId="0" applyFont="1" applyFill="1" applyBorder="1" applyAlignment="1" applyProtection="1">
      <alignment horizontal="left"/>
      <protection hidden="1"/>
    </xf>
    <xf numFmtId="0" fontId="7" fillId="2" borderId="8" xfId="0" applyFont="1" applyFill="1" applyBorder="1" applyAlignment="1" applyProtection="1">
      <alignment horizontal="left"/>
      <protection hidden="1"/>
    </xf>
    <xf numFmtId="0" fontId="9" fillId="0" borderId="0" xfId="0" applyFont="1" applyFill="1" applyBorder="1" applyAlignment="1">
      <alignment horizontal="center" vertical="center" wrapText="1"/>
    </xf>
    <xf numFmtId="43" fontId="18" fillId="6" borderId="0" xfId="1" applyFont="1" applyFill="1" applyAlignment="1">
      <alignment horizontal="center" vertical="top"/>
    </xf>
    <xf numFmtId="0" fontId="7" fillId="2" borderId="2" xfId="0" applyFont="1" applyFill="1" applyBorder="1" applyAlignment="1" applyProtection="1">
      <alignment horizontal="left" wrapText="1"/>
    </xf>
    <xf numFmtId="164" fontId="7" fillId="2" borderId="9" xfId="0" applyNumberFormat="1" applyFont="1" applyFill="1" applyBorder="1" applyAlignment="1" applyProtection="1">
      <alignment horizontal="left"/>
    </xf>
    <xf numFmtId="164" fontId="7" fillId="2" borderId="13" xfId="0" applyNumberFormat="1" applyFont="1" applyFill="1" applyBorder="1" applyAlignment="1" applyProtection="1">
      <alignment horizontal="left"/>
    </xf>
    <xf numFmtId="164" fontId="7" fillId="2" borderId="8" xfId="0" applyNumberFormat="1" applyFont="1" applyFill="1" applyBorder="1" applyAlignment="1" applyProtection="1">
      <alignment horizontal="left"/>
    </xf>
    <xf numFmtId="0" fontId="4" fillId="2" borderId="2" xfId="0" applyFont="1" applyFill="1" applyBorder="1" applyAlignment="1" applyProtection="1">
      <alignment horizontal="center" vertical="center" wrapText="1"/>
      <protection hidden="1"/>
    </xf>
    <xf numFmtId="0" fontId="7" fillId="2" borderId="2" xfId="0" applyFont="1" applyFill="1" applyBorder="1" applyAlignment="1" applyProtection="1">
      <alignment horizontal="left"/>
    </xf>
    <xf numFmtId="0" fontId="7" fillId="2" borderId="8" xfId="0" applyFont="1" applyFill="1" applyBorder="1" applyAlignment="1" applyProtection="1">
      <alignment horizontal="left"/>
    </xf>
    <xf numFmtId="0" fontId="29" fillId="0" borderId="0" xfId="0" applyFont="1" applyBorder="1" applyAlignment="1" applyProtection="1">
      <alignment horizontal="left" vertical="center" wrapText="1"/>
      <protection hidden="1"/>
    </xf>
    <xf numFmtId="0" fontId="15" fillId="2" borderId="9" xfId="0" applyFont="1" applyFill="1" applyBorder="1" applyAlignment="1" applyProtection="1">
      <alignment horizontal="center" vertical="center" wrapText="1"/>
      <protection hidden="1"/>
    </xf>
    <xf numFmtId="0" fontId="15" fillId="2" borderId="13" xfId="0" applyFont="1" applyFill="1" applyBorder="1" applyAlignment="1" applyProtection="1">
      <alignment horizontal="center" vertical="center"/>
      <protection hidden="1"/>
    </xf>
    <xf numFmtId="0" fontId="15" fillId="2" borderId="8" xfId="0" applyFont="1" applyFill="1" applyBorder="1" applyAlignment="1" applyProtection="1">
      <alignment horizontal="center" vertical="center"/>
      <protection hidden="1"/>
    </xf>
    <xf numFmtId="0" fontId="7" fillId="2" borderId="5" xfId="0" applyFont="1" applyFill="1" applyBorder="1" applyAlignment="1" applyProtection="1">
      <alignment horizontal="center" vertical="center" wrapText="1"/>
      <protection hidden="1"/>
    </xf>
    <xf numFmtId="0" fontId="7" fillId="2" borderId="4" xfId="0" applyFont="1" applyFill="1" applyBorder="1" applyAlignment="1" applyProtection="1">
      <alignment horizontal="center" vertical="center" wrapText="1"/>
      <protection hidden="1"/>
    </xf>
    <xf numFmtId="0" fontId="4" fillId="2" borderId="11" xfId="0" applyFont="1" applyFill="1" applyBorder="1" applyAlignment="1" applyProtection="1">
      <alignment horizontal="center" vertical="center" wrapText="1"/>
      <protection hidden="1"/>
    </xf>
    <xf numFmtId="0" fontId="4" fillId="2" borderId="3" xfId="0" applyFont="1" applyFill="1" applyBorder="1" applyAlignment="1" applyProtection="1">
      <alignment horizontal="center" vertical="center" wrapText="1"/>
      <protection hidden="1"/>
    </xf>
    <xf numFmtId="0" fontId="24" fillId="2" borderId="2" xfId="0" applyFont="1" applyFill="1" applyBorder="1" applyAlignment="1" applyProtection="1">
      <alignment horizontal="center" vertical="center" wrapText="1"/>
      <protection hidden="1"/>
    </xf>
    <xf numFmtId="0" fontId="35" fillId="0" borderId="27" xfId="0" applyFont="1" applyBorder="1" applyAlignment="1">
      <alignment horizontal="center" vertical="center" wrapText="1"/>
    </xf>
    <xf numFmtId="0" fontId="35" fillId="0" borderId="24" xfId="0" applyFont="1" applyBorder="1" applyAlignment="1">
      <alignment horizontal="center" vertical="center" wrapText="1"/>
    </xf>
    <xf numFmtId="0" fontId="35" fillId="0" borderId="28" xfId="0" applyFont="1" applyBorder="1" applyAlignment="1">
      <alignment horizontal="center" vertical="center" wrapText="1"/>
    </xf>
    <xf numFmtId="0" fontId="6" fillId="0" borderId="22" xfId="0" applyFont="1" applyBorder="1" applyAlignment="1">
      <alignment vertical="center" wrapText="1"/>
    </xf>
    <xf numFmtId="0" fontId="6" fillId="0" borderId="24" xfId="0" applyFont="1" applyBorder="1" applyAlignment="1">
      <alignment vertical="center" wrapText="1"/>
    </xf>
    <xf numFmtId="0" fontId="35" fillId="0" borderId="22" xfId="0" applyFont="1" applyBorder="1" applyAlignment="1">
      <alignment horizontal="center" vertical="center" wrapText="1"/>
    </xf>
    <xf numFmtId="0" fontId="7" fillId="2" borderId="0" xfId="0" applyFont="1" applyFill="1" applyBorder="1" applyAlignment="1" applyProtection="1">
      <alignment horizontal="left"/>
      <protection hidden="1"/>
    </xf>
    <xf numFmtId="0" fontId="25" fillId="2" borderId="5" xfId="0" applyFont="1" applyFill="1" applyBorder="1" applyAlignment="1" applyProtection="1">
      <alignment horizontal="center" vertical="center" wrapText="1"/>
      <protection hidden="1"/>
    </xf>
    <xf numFmtId="0" fontId="6" fillId="2" borderId="4" xfId="0" applyFont="1" applyFill="1" applyBorder="1" applyAlignment="1" applyProtection="1">
      <alignment horizontal="center" vertical="center" wrapText="1"/>
      <protection hidden="1"/>
    </xf>
    <xf numFmtId="0" fontId="23" fillId="5" borderId="2" xfId="0" applyNumberFormat="1" applyFont="1" applyFill="1" applyBorder="1" applyAlignment="1" applyProtection="1">
      <alignment horizontal="center" vertical="center" wrapText="1"/>
      <protection hidden="1"/>
    </xf>
    <xf numFmtId="0" fontId="29" fillId="4" borderId="0" xfId="0" applyFont="1" applyFill="1" applyBorder="1" applyAlignment="1" applyProtection="1">
      <alignment horizontal="left" vertical="center" wrapText="1"/>
      <protection hidden="1"/>
    </xf>
    <xf numFmtId="0" fontId="0" fillId="4" borderId="0" xfId="0" applyFill="1" applyAlignment="1" applyProtection="1">
      <alignment horizontal="left" vertical="center" wrapText="1"/>
      <protection hidden="1"/>
    </xf>
    <xf numFmtId="164" fontId="7" fillId="2" borderId="9" xfId="0" applyNumberFormat="1" applyFont="1" applyFill="1" applyBorder="1" applyAlignment="1" applyProtection="1">
      <alignment horizontal="left"/>
      <protection hidden="1"/>
    </xf>
    <xf numFmtId="164" fontId="7" fillId="2" borderId="13" xfId="0" applyNumberFormat="1" applyFont="1" applyFill="1" applyBorder="1" applyAlignment="1" applyProtection="1">
      <alignment horizontal="left"/>
      <protection hidden="1"/>
    </xf>
    <xf numFmtId="164" fontId="7" fillId="2" borderId="8" xfId="0" applyNumberFormat="1" applyFont="1" applyFill="1" applyBorder="1" applyAlignment="1" applyProtection="1">
      <alignment horizontal="left"/>
      <protection hidden="1"/>
    </xf>
    <xf numFmtId="0" fontId="14" fillId="4" borderId="0" xfId="0" applyFont="1" applyFill="1" applyBorder="1" applyAlignment="1" applyProtection="1">
      <alignment horizontal="left" vertical="center" wrapText="1"/>
      <protection hidden="1"/>
    </xf>
    <xf numFmtId="0" fontId="34" fillId="4" borderId="0" xfId="0" applyFont="1" applyFill="1" applyAlignment="1" applyProtection="1">
      <alignment horizontal="left" vertical="center" wrapText="1"/>
      <protection hidden="1"/>
    </xf>
    <xf numFmtId="0" fontId="25" fillId="2" borderId="4" xfId="0" applyFont="1" applyFill="1" applyBorder="1" applyAlignment="1" applyProtection="1">
      <alignment horizontal="center" vertical="center" wrapText="1"/>
      <protection hidden="1"/>
    </xf>
    <xf numFmtId="0" fontId="25" fillId="2" borderId="5" xfId="0" applyFont="1" applyFill="1" applyBorder="1" applyAlignment="1" applyProtection="1">
      <alignment horizontal="left" vertical="center" wrapText="1"/>
      <protection hidden="1"/>
    </xf>
    <xf numFmtId="0" fontId="25" fillId="2" borderId="4" xfId="0" applyFont="1" applyFill="1" applyBorder="1" applyAlignment="1" applyProtection="1">
      <alignment horizontal="left" vertical="center" wrapText="1"/>
      <protection hidden="1"/>
    </xf>
    <xf numFmtId="0" fontId="0" fillId="2" borderId="9" xfId="0" applyFill="1" applyBorder="1" applyAlignment="1">
      <alignment horizontal="center"/>
    </xf>
    <xf numFmtId="0" fontId="0" fillId="2" borderId="8" xfId="0" applyFill="1" applyBorder="1" applyAlignment="1">
      <alignment horizontal="center"/>
    </xf>
  </cellXfs>
  <cellStyles count="5">
    <cellStyle name="Komma" xfId="1" builtinId="3"/>
    <cellStyle name="Prozent" xfId="2" builtinId="5"/>
    <cellStyle name="Standard" xfId="0" builtinId="0"/>
    <cellStyle name="Standard 2 2" xfId="4"/>
    <cellStyle name="Standard 5" xfId="3"/>
  </cellStyles>
  <dxfs count="121">
    <dxf>
      <font>
        <b val="0"/>
        <i val="0"/>
        <strike val="0"/>
        <condense val="0"/>
        <extend val="0"/>
        <outline val="0"/>
        <shadow val="0"/>
        <u val="none"/>
        <vertAlign val="baseline"/>
        <sz val="9"/>
        <color theme="1"/>
        <name val="Arial"/>
        <scheme val="none"/>
      </font>
      <fill>
        <patternFill patternType="solid">
          <fgColor indexed="64"/>
          <bgColor theme="0"/>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style="thin">
          <color theme="0" tint="-0.249977111117893"/>
        </bottom>
        <horizontal style="thin">
          <color theme="0" tint="-0.249977111117893"/>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patternFill>
      </fill>
      <alignment horizontal="general" vertical="center" textRotation="0" wrapText="1" indent="0" justifyLastLine="0" shrinkToFit="0" readingOrder="0"/>
      <border diagonalUp="0" diagonalDown="0" outline="0">
        <left style="thin">
          <color theme="0" tint="-0.249977111117893"/>
        </left>
        <right/>
        <top/>
        <bottom style="thin">
          <color theme="0" tint="-0.249977111117893"/>
        </bottom>
      </border>
      <protection locked="1" hidden="0"/>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horizontal style="thin">
          <color theme="0" tint="-0.249977111117893"/>
        </horizontal>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1" hidden="0"/>
    </dxf>
    <dxf>
      <font>
        <b val="0"/>
        <i val="0"/>
        <strike val="0"/>
        <condense val="0"/>
        <extend val="0"/>
        <outline val="0"/>
        <shadow val="0"/>
        <u val="none"/>
        <vertAlign val="baseline"/>
        <sz val="9"/>
        <color theme="1"/>
        <name val="Arial"/>
        <scheme val="none"/>
      </font>
      <numFmt numFmtId="19" formatCode="dd/mm/yyyy"/>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horizontal style="thin">
          <color theme="0" tint="-0.249977111117893"/>
        </horizontal>
      </border>
      <protection locked="0" hidden="1"/>
    </dxf>
    <dxf>
      <font>
        <b val="0"/>
        <i val="0"/>
        <strike val="0"/>
        <condense val="0"/>
        <extend val="0"/>
        <outline val="0"/>
        <shadow val="0"/>
        <u val="none"/>
        <vertAlign val="baseline"/>
        <sz val="9"/>
        <color theme="1"/>
        <name val="Arial"/>
        <scheme val="none"/>
      </font>
      <numFmt numFmtId="19" formatCode="dd/mm/yyyy"/>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numFmt numFmtId="4" formatCode="#,##0.00"/>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style="thin">
          <color theme="0" tint="-0.249977111117893"/>
        </horizontal>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style="thin">
          <color theme="0" tint="-0.249977111117893"/>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style="thin">
          <color theme="0" tint="-0.249977111117893"/>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numFmt numFmtId="169" formatCode="mm\/yyyy"/>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style="thin">
          <color theme="0" tint="-0.249977111117893"/>
        </horizontal>
      </border>
      <protection locked="0" hidden="1"/>
    </dxf>
    <dxf>
      <font>
        <b val="0"/>
        <i val="0"/>
        <strike val="0"/>
        <condense val="0"/>
        <extend val="0"/>
        <outline val="0"/>
        <shadow val="0"/>
        <u val="none"/>
        <vertAlign val="baseline"/>
        <sz val="9"/>
        <color theme="1"/>
        <name val="Arial"/>
        <scheme val="none"/>
      </font>
      <numFmt numFmtId="165" formatCode="mm\ \/\ yyyy"/>
      <fill>
        <patternFill patternType="solid">
          <fgColor indexed="64"/>
          <bgColor theme="0" tint="-4.9989318521683403E-2"/>
        </patternFill>
      </fill>
      <alignment horizontal="center"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style="thin">
          <color theme="0" tint="-0.249977111117893"/>
        </horizontal>
      </border>
      <protection locked="0" hidden="1"/>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style="thin">
          <color theme="0" tint="-0.249977111117893"/>
        </horizontal>
      </border>
      <protection locked="0" hidden="1"/>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horizontal style="thin">
          <color theme="0" tint="-0.249977111117893"/>
        </horizontal>
      </border>
      <protection locked="0" hidden="1"/>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general" vertical="center" textRotation="0" wrapText="1" indent="0" justifyLastLine="0" shrinkToFit="0" readingOrder="0"/>
      <border diagonalUp="0" diagonalDown="0" outline="0">
        <left style="thin">
          <color theme="0" tint="-0.249977111117893"/>
        </left>
        <right style="thin">
          <color theme="0" tint="-0.249977111117893"/>
        </right>
        <top/>
        <bottom style="thin">
          <color theme="0" tint="-0.249977111117893"/>
        </bottom>
      </border>
      <protection locked="0" hidden="0"/>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horizontal style="thin">
          <color theme="0" tint="-0.249977111117893"/>
        </horizontal>
      </border>
      <protection locked="0" hidden="1"/>
    </dxf>
    <dxf>
      <font>
        <b val="0"/>
        <i val="0"/>
        <strike val="0"/>
        <condense val="0"/>
        <extend val="0"/>
        <outline val="0"/>
        <shadow val="0"/>
        <u val="none"/>
        <vertAlign val="baseline"/>
        <sz val="9"/>
        <color theme="1"/>
        <name val="Arial"/>
        <scheme val="none"/>
      </font>
      <numFmt numFmtId="1" formatCode="0"/>
      <fill>
        <patternFill patternType="solid">
          <fgColor indexed="64"/>
          <bgColor theme="0" tint="-4.9989318521683403E-2"/>
        </patternFill>
      </fill>
      <alignment horizontal="general" vertical="center" textRotation="0" wrapText="1" indent="0" justifyLastLine="0" shrinkToFit="0" readingOrder="0"/>
      <border diagonalUp="0" diagonalDown="0" outline="0">
        <left/>
        <right style="thin">
          <color theme="0" tint="-0.249977111117893"/>
        </right>
        <top/>
        <bottom style="thin">
          <color theme="0" tint="-0.249977111117893"/>
        </bottom>
      </border>
      <protection locked="0" hidden="0"/>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protection locked="0" hidden="1"/>
    </dxf>
    <dxf>
      <border outline="0">
        <bottom style="thin">
          <color theme="0" tint="-0.249977111117893"/>
        </bottom>
      </border>
    </dxf>
    <dxf>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auto="1"/>
        <name val="Arial"/>
        <scheme val="none"/>
      </font>
      <numFmt numFmtId="35" formatCode="_-* #,##0.00_-;\-* #,##0.00_-;_-* &quot;-&quot;??_-;_-@_-"/>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auto="1"/>
        <name val="Arial"/>
        <scheme val="none"/>
      </font>
      <fill>
        <patternFill patternType="solid">
          <fgColor indexed="64"/>
          <bgColor theme="0" tint="-4.9989318521683403E-2"/>
        </patternFill>
      </fill>
      <alignment horizontal="right" vertical="bottom"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auto="1"/>
        <name val="Arial"/>
        <scheme val="none"/>
      </font>
      <fill>
        <patternFill patternType="solid">
          <fgColor indexed="64"/>
          <bgColor theme="0" tint="-4.9989318521683403E-2"/>
        </patternFill>
      </fill>
      <alignment horizontal="right" vertical="bottom"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auto="1"/>
        <name val="Arial"/>
        <scheme val="none"/>
      </font>
      <fill>
        <patternFill patternType="solid">
          <fgColor indexed="64"/>
          <bgColor theme="0" tint="-4.9989318521683403E-2"/>
        </patternFill>
      </fill>
      <alignment horizontal="right" vertical="bottom"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auto="1"/>
        <name val="Arial"/>
        <scheme val="none"/>
      </font>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35" formatCode="_-* #,##0.00_-;\-* #,##0.00_-;_-* &quot;-&quot;??_-;_-@_-"/>
      <fill>
        <patternFill patternType="solid">
          <fgColor indexed="64"/>
          <bgColor theme="0"/>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center"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horizontal/>
      </border>
      <protection locked="0"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1" formatCode="0"/>
      <fill>
        <patternFill patternType="solid">
          <fgColor indexed="64"/>
          <bgColor theme="0" tint="-4.9989318521683403E-2"/>
        </patternFill>
      </fill>
      <alignment horizontal="lef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0" hidden="1"/>
    </dxf>
    <dxf>
      <font>
        <b val="0"/>
        <i val="0"/>
        <strike val="0"/>
        <condense val="0"/>
        <extend val="0"/>
        <outline val="0"/>
        <shadow val="0"/>
        <u val="none"/>
        <vertAlign val="baseline"/>
        <sz val="9"/>
        <color theme="1"/>
        <name val="Arial"/>
        <scheme val="none"/>
      </font>
      <numFmt numFmtId="1" formatCode="0"/>
      <fill>
        <patternFill patternType="solid">
          <fgColor indexed="64"/>
          <bgColor theme="0" tint="-4.9989318521683403E-2"/>
        </patternFill>
      </fill>
      <alignment horizontal="center" vertical="bottom" textRotation="0" wrapText="0" indent="0" justifyLastLine="0" shrinkToFit="0" readingOrder="0"/>
      <border diagonalUp="0" diagonalDown="0">
        <left/>
        <right/>
        <top style="thin">
          <color theme="0" tint="-0.249977111117893"/>
        </top>
        <bottom style="thin">
          <color theme="0" tint="-0.249977111117893"/>
        </bottom>
      </border>
      <protection locked="0" hidden="1"/>
    </dxf>
    <dxf>
      <border outline="0">
        <top style="thin">
          <color theme="0" tint="-0.249977111117893"/>
        </top>
      </border>
    </dxf>
    <dxf>
      <border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9"/>
        <color auto="1"/>
        <name val="Arial"/>
        <scheme val="none"/>
      </font>
      <fill>
        <patternFill patternType="solid">
          <fgColor indexed="64"/>
          <bgColor theme="0"/>
        </patternFill>
      </fill>
      <alignment horizontal="right" vertical="bottom" textRotation="0" wrapText="0" indent="0" justifyLastLine="0" shrinkToFit="0" readingOrder="0"/>
      <protection locked="0" hidden="1"/>
    </dxf>
    <dxf>
      <border outline="0">
        <bottom style="thin">
          <color theme="0" tint="-0.249977111117893"/>
        </bottom>
      </border>
    </dxf>
    <dxf>
      <font>
        <b val="0"/>
        <i val="0"/>
        <strike val="0"/>
        <condense val="0"/>
        <extend val="0"/>
        <outline val="0"/>
        <shadow val="0"/>
        <u val="none"/>
        <vertAlign val="baseline"/>
        <sz val="9"/>
        <color auto="1"/>
        <name val="Arial"/>
        <scheme val="none"/>
      </font>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bottom/>
      </border>
      <protection locked="1" hidden="1"/>
    </dxf>
    <dxf>
      <font>
        <b/>
        <i/>
      </font>
    </dxf>
    <dxf>
      <font>
        <b val="0"/>
        <i val="0"/>
        <strike val="0"/>
        <condense val="0"/>
        <extend val="0"/>
        <outline val="0"/>
        <shadow val="0"/>
        <u val="none"/>
        <vertAlign val="baseline"/>
        <sz val="9"/>
        <color theme="1"/>
        <name val="Arial"/>
        <scheme val="none"/>
      </font>
      <fill>
        <patternFill patternType="solid">
          <fgColor indexed="64"/>
          <bgColor theme="0"/>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auto="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numFmt numFmtId="165" formatCode="mm\ \/\ yyyy"/>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font>
        <b val="0"/>
        <i val="0"/>
        <strike val="0"/>
        <condense val="0"/>
        <extend val="0"/>
        <outline val="0"/>
        <shadow val="0"/>
        <u val="none"/>
        <vertAlign val="baseline"/>
        <sz val="9"/>
        <color theme="1"/>
        <name val="Arial"/>
        <scheme val="none"/>
      </font>
      <numFmt numFmtId="1" formatCode="0"/>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1" hidden="1"/>
    </dxf>
    <dxf>
      <border outline="0">
        <top style="thin">
          <color rgb="FFBFBFBF"/>
        </top>
      </border>
    </dxf>
    <dxf>
      <border outline="0">
        <left style="thin">
          <color rgb="FFBFBFBF"/>
        </left>
        <right style="thin">
          <color rgb="FFBFBFBF"/>
        </right>
        <top style="thin">
          <color rgb="FFBFBFBF"/>
        </top>
        <bottom style="thin">
          <color rgb="FFBFBFBF"/>
        </bottom>
      </border>
    </dxf>
    <dxf>
      <font>
        <b val="0"/>
        <i val="0"/>
        <strike val="0"/>
        <condense val="0"/>
        <extend val="0"/>
        <outline val="0"/>
        <shadow val="0"/>
        <u val="none"/>
        <vertAlign val="baseline"/>
        <sz val="9"/>
        <color rgb="FF000000"/>
        <name val="Arial"/>
        <scheme val="none"/>
      </font>
      <numFmt numFmtId="4" formatCode="#,##0.00"/>
      <alignment horizontal="right" vertical="bottom" textRotation="0" wrapText="0" indent="0" justifyLastLine="0" shrinkToFit="0" readingOrder="0"/>
      <protection locked="1" hidden="1"/>
    </dxf>
    <dxf>
      <border outline="0">
        <bottom style="thin">
          <color rgb="FFBFBFBF"/>
        </bottom>
      </border>
    </dxf>
    <dxf>
      <font>
        <b val="0"/>
        <i val="0"/>
        <strike val="0"/>
        <condense val="0"/>
        <extend val="0"/>
        <outline val="0"/>
        <shadow val="0"/>
        <u val="none"/>
        <vertAlign val="baseline"/>
        <sz val="9"/>
        <color theme="1"/>
        <name val="Arial"/>
        <scheme val="none"/>
      </font>
      <numFmt numFmtId="4" formatCode="#,##0.00"/>
      <alignment horizontal="right" vertical="bottom" textRotation="0" wrapText="0" indent="0" justifyLastLine="0" shrinkToFit="0" readingOrder="0"/>
      <border diagonalUp="0" diagonalDown="0">
        <left style="thin">
          <color theme="0" tint="-0.249977111117893"/>
        </left>
        <right style="thin">
          <color theme="0" tint="-0.249977111117893"/>
        </right>
        <top/>
        <bottom/>
      </border>
      <protection locked="1" hidden="1"/>
    </dxf>
    <dxf>
      <font>
        <b/>
        <i val="0"/>
      </font>
    </dxf>
    <dxf>
      <font>
        <b val="0"/>
        <i val="0"/>
        <strike val="0"/>
        <condense val="0"/>
        <extend val="0"/>
        <outline val="0"/>
        <shadow val="0"/>
        <u val="none"/>
        <vertAlign val="baseline"/>
        <sz val="9"/>
        <color theme="1"/>
        <name val="Arial"/>
        <scheme val="none"/>
      </font>
      <fill>
        <patternFill patternType="solid">
          <fgColor indexed="64"/>
          <bgColor theme="0"/>
        </patternFill>
      </fill>
      <border diagonalUp="0" diagonalDown="0">
        <left style="thin">
          <color theme="0" tint="-0.249977111117893"/>
        </left>
        <right style="medium">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auto="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general"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right"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2" formatCode="0.00"/>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alignment horizontal="right" vertical="bottom" textRotation="0" wrapText="1"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165" formatCode="mm\ \/\ yyyy"/>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fill>
        <patternFill patternType="solid">
          <fgColor indexed="64"/>
          <bgColor theme="0" tint="-4.9989318521683403E-2"/>
        </patternFill>
      </fill>
      <border diagonalUp="0" diagonalDown="0">
        <left style="thin">
          <color theme="0" tint="-0.249977111117893"/>
        </left>
        <right style="thin">
          <color theme="0" tint="-0.249977111117893"/>
        </right>
        <top style="thin">
          <color theme="0" tint="-0.249977111117893"/>
        </top>
        <bottom style="thin">
          <color theme="0" tint="-0.249977111117893"/>
        </bottom>
      </border>
      <protection locked="1" hidden="1"/>
    </dxf>
    <dxf>
      <font>
        <b val="0"/>
        <i val="0"/>
        <strike val="0"/>
        <condense val="0"/>
        <extend val="0"/>
        <outline val="0"/>
        <shadow val="0"/>
        <u val="none"/>
        <vertAlign val="baseline"/>
        <sz val="9"/>
        <color theme="1"/>
        <name val="Arial"/>
        <scheme val="none"/>
      </font>
      <numFmt numFmtId="1" formatCode="0"/>
      <fill>
        <patternFill patternType="solid">
          <fgColor indexed="64"/>
          <bgColor theme="0" tint="-4.9989318521683403E-2"/>
        </patternFill>
      </fill>
      <border diagonalUp="0" diagonalDown="0">
        <left style="medium">
          <color theme="0" tint="-0.249977111117893"/>
        </left>
        <right style="thin">
          <color theme="0" tint="-0.249977111117893"/>
        </right>
        <top style="thin">
          <color theme="0" tint="-0.249977111117893"/>
        </top>
        <bottom style="thin">
          <color theme="0" tint="-0.249977111117893"/>
        </bottom>
      </border>
      <protection locked="1" hidden="1"/>
    </dxf>
    <dxf>
      <border outline="0">
        <top style="thin">
          <color theme="0" tint="-0.249977111117893"/>
        </top>
      </border>
    </dxf>
    <dxf>
      <border outline="0">
        <left style="thin">
          <color theme="0" tint="-0.249977111117893"/>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9"/>
        <color theme="1"/>
        <name val="Arial"/>
        <scheme val="none"/>
      </font>
      <numFmt numFmtId="4" formatCode="#,##0.00"/>
      <alignment horizontal="right" vertical="bottom" textRotation="0" wrapText="0" indent="0" justifyLastLine="0" shrinkToFit="0" readingOrder="0"/>
      <protection locked="1" hidden="1"/>
    </dxf>
    <dxf>
      <border outline="0">
        <bottom style="thin">
          <color theme="0" tint="-0.249977111117893"/>
        </bottom>
      </border>
    </dxf>
    <dxf>
      <font>
        <b val="0"/>
        <i val="0"/>
        <strike val="0"/>
        <condense val="0"/>
        <extend val="0"/>
        <outline val="0"/>
        <shadow val="0"/>
        <u val="none"/>
        <vertAlign val="baseline"/>
        <sz val="9"/>
        <color theme="1"/>
        <name val="Arial"/>
        <scheme val="none"/>
      </font>
      <numFmt numFmtId="4" formatCode="#,##0.00"/>
      <alignment horizontal="right" vertical="bottom" textRotation="0" wrapText="0" indent="0" justifyLastLine="0" shrinkToFit="0" readingOrder="0"/>
      <border diagonalUp="0" diagonalDown="0">
        <left style="thin">
          <color theme="0" tint="-0.249977111117893"/>
        </left>
        <right style="thin">
          <color theme="0" tint="-0.249977111117893"/>
        </right>
        <top/>
        <bottom/>
      </border>
      <protection locked="1" hidden="1"/>
    </dxf>
    <dxf>
      <font>
        <b/>
        <i val="0"/>
      </font>
    </dxf>
    <dxf>
      <font>
        <b/>
        <i val="0"/>
      </font>
    </dxf>
    <dxf>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style="thin">
          <color theme="0" tint="-0.249977111117893"/>
        </bottom>
        <vertical style="thin">
          <color theme="0" tint="-0.249977111117893"/>
        </vertical>
        <horizontal style="thin">
          <color theme="0" tint="-0.249977111117893"/>
        </horizontal>
      </border>
      <protection locked="0" hidden="0"/>
    </dxf>
    <dxf>
      <fill>
        <patternFill patternType="solid">
          <fgColor indexed="64"/>
          <bgColor theme="0" tint="-4.9989318521683403E-2"/>
        </patternFill>
      </fill>
      <alignment horizontal="center" vertical="bottom" textRotation="0" wrapText="0" indent="0" justifyLastLine="0" shrinkToFit="0" readingOrder="0"/>
      <border diagonalUp="0" diagonalDown="0">
        <left style="thin">
          <color theme="0" tint="-0.249977111117893"/>
        </left>
        <right style="thin">
          <color theme="0" tint="-0.249977111117893"/>
        </right>
        <top style="thin">
          <color theme="0" tint="-0.249977111117893"/>
        </top>
        <bottom/>
        <vertical/>
        <horizontal/>
      </border>
      <protection locked="0" hidden="1"/>
    </dxf>
    <dxf>
      <numFmt numFmtId="34" formatCode="_-* #,##0.00\ &quot;€&quot;_-;\-* #,##0.00\ &quot;€&quot;_-;_-* &quot;-&quot;??\ &quot;€&quot;_-;_-@_-"/>
      <fill>
        <patternFill patternType="solid">
          <fgColor indexed="64"/>
          <bgColor theme="0" tint="-4.9989318521683403E-2"/>
        </patternFill>
      </fill>
      <border diagonalUp="0" diagonalDown="0">
        <left style="thin">
          <color theme="0" tint="-0.249977111117893"/>
        </left>
        <right/>
        <top style="thin">
          <color theme="0" tint="-0.249977111117893"/>
        </top>
        <bottom/>
        <vertical/>
        <horizontal/>
      </border>
      <protection locked="0" hidden="1"/>
    </dxf>
    <dxf>
      <fill>
        <patternFill patternType="solid">
          <fgColor indexed="64"/>
          <bgColor theme="0" tint="-4.9989318521683403E-2"/>
        </patternFill>
      </fill>
      <alignment horizontal="left" vertical="bottom" textRotation="0" wrapText="0" indent="0" justifyLastLine="0" shrinkToFit="0" readingOrder="0"/>
      <border diagonalUp="0" diagonalDown="0">
        <left style="thin">
          <color theme="0" tint="-0.249977111117893"/>
        </left>
        <right/>
        <top style="thin">
          <color theme="0" tint="-0.249977111117893"/>
        </top>
        <bottom/>
        <vertical/>
        <horizontal/>
      </border>
      <protection locked="0" hidden="1"/>
    </dxf>
    <dxf>
      <fill>
        <patternFill patternType="solid">
          <fgColor indexed="64"/>
          <bgColor theme="0" tint="-4.9989318521683403E-2"/>
        </patternFill>
      </fill>
      <alignment horizontal="center" vertical="bottom" textRotation="0" wrapText="0" indent="0" justifyLastLine="0" shrinkToFit="0" readingOrder="0"/>
      <border diagonalUp="0" diagonalDown="0">
        <left/>
        <right/>
        <top style="thin">
          <color theme="0" tint="-0.249977111117893"/>
        </top>
        <bottom/>
        <vertical/>
        <horizontal/>
      </border>
      <protection locked="0" hidden="1"/>
    </dxf>
    <dxf>
      <border outline="0">
        <left style="thin">
          <color theme="0" tint="-0.249977111117893"/>
        </left>
        <top style="thin">
          <color theme="0" tint="-0.249977111117893"/>
        </top>
      </border>
    </dxf>
    <dxf>
      <alignment horizontal="center" vertical="bottom" textRotation="0" wrapText="0" indent="0" justifyLastLine="0" shrinkToFit="0" readingOrder="0"/>
      <border diagonalUp="0" diagonalDown="0" outline="0">
        <left style="thin">
          <color theme="0" tint="-0.249977111117893"/>
        </left>
        <right style="thin">
          <color theme="0" tint="-0.249977111117893"/>
        </right>
        <top/>
        <bottom/>
      </border>
    </dxf>
    <dxf>
      <font>
        <b val="0"/>
        <i val="0"/>
        <strike val="0"/>
        <condense val="0"/>
        <extend val="0"/>
        <outline val="0"/>
        <shadow val="0"/>
        <u val="none"/>
        <vertAlign val="baseline"/>
        <sz val="9"/>
        <color theme="1"/>
        <name val="Arial"/>
        <scheme val="none"/>
      </font>
      <fill>
        <patternFill patternType="solid">
          <fgColor indexed="64"/>
          <bgColor theme="0"/>
        </patternFill>
      </fill>
      <alignment horizontal="general" vertical="center" textRotation="0" wrapText="1" indent="0" justifyLastLine="0" shrinkToFit="0" readingOrder="0"/>
      <border diagonalUp="0" diagonalDown="0">
        <left style="thin">
          <color theme="0" tint="-0.249977111117893"/>
        </left>
        <right style="thin">
          <color theme="0" tint="-0.249977111117893"/>
        </right>
        <top style="thin">
          <color theme="0" tint="-0.249977111117893"/>
        </top>
        <bottom/>
        <vertical/>
        <horizontal/>
      </border>
    </dxf>
    <dxf>
      <font>
        <b val="0"/>
        <i val="0"/>
        <strike val="0"/>
        <condense val="0"/>
        <extend val="0"/>
        <outline val="0"/>
        <shadow val="0"/>
        <u val="none"/>
        <vertAlign val="baseline"/>
        <sz val="9"/>
        <color theme="1"/>
        <name val="Arial"/>
        <scheme val="none"/>
      </font>
      <numFmt numFmtId="4" formatCode="#,##0.00"/>
      <fill>
        <patternFill patternType="solid">
          <fgColor indexed="64"/>
          <bgColor theme="0"/>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dxf>
    <dxf>
      <font>
        <b val="0"/>
        <i val="0"/>
        <strike val="0"/>
        <condense val="0"/>
        <extend val="0"/>
        <outline val="0"/>
        <shadow val="0"/>
        <u val="none"/>
        <vertAlign val="baseline"/>
        <sz val="9"/>
        <color theme="1"/>
        <name val="Arial"/>
        <scheme val="none"/>
      </font>
      <numFmt numFmtId="19" formatCode="dd/mm/yyyy"/>
      <fill>
        <patternFill patternType="solid">
          <fgColor indexed="64"/>
          <bgColor theme="0" tint="-4.9989318521683403E-2"/>
        </patternFill>
      </fill>
      <alignment horizontal="right" vertical="center" textRotation="0" wrapText="1" indent="0" justifyLastLine="0" shrinkToFit="0" readingOrder="0"/>
      <border diagonalUp="0" diagonalDown="0">
        <left style="thin">
          <color theme="0" tint="-0.249977111117893"/>
        </left>
        <right/>
        <top style="thin">
          <color theme="0" tint="-0.249977111117893"/>
        </top>
        <bottom/>
        <vertical/>
        <horizontal/>
      </border>
    </dxf>
    <dxf>
      <font>
        <b val="0"/>
        <i val="0"/>
        <strike val="0"/>
        <condense val="0"/>
        <extend val="0"/>
        <outline val="0"/>
        <shadow val="0"/>
        <u val="none"/>
        <vertAlign val="baseline"/>
        <sz val="9"/>
        <color theme="1"/>
        <name val="Arial"/>
        <scheme val="none"/>
      </font>
      <numFmt numFmtId="14" formatCode="0.00%"/>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dxf>
    <dxf>
      <font>
        <b val="0"/>
        <i val="0"/>
        <strike val="0"/>
        <condense val="0"/>
        <extend val="0"/>
        <outline val="0"/>
        <shadow val="0"/>
        <u val="none"/>
        <vertAlign val="baseline"/>
        <sz val="9"/>
        <color theme="1"/>
        <name val="Arial"/>
        <scheme val="none"/>
      </font>
      <numFmt numFmtId="14" formatCode="0.00%"/>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dxf>
    <dxf>
      <font>
        <b val="0"/>
        <i val="0"/>
        <strike val="0"/>
        <condense val="0"/>
        <extend val="0"/>
        <outline val="0"/>
        <shadow val="0"/>
        <u val="none"/>
        <vertAlign val="baseline"/>
        <sz val="9"/>
        <color theme="1"/>
        <name val="Arial"/>
        <scheme val="none"/>
      </font>
      <numFmt numFmtId="4" formatCode="#,##0.00"/>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right" vertical="center" textRotation="0" wrapText="1" indent="0" justifyLastLine="0" shrinkToFit="0" readingOrder="0"/>
      <border diagonalUp="0" diagonalDown="0">
        <left style="thin">
          <color theme="0" tint="-0.249977111117893"/>
        </left>
        <right/>
        <top style="thin">
          <color theme="0" tint="-0.249977111117893"/>
        </top>
        <bottom/>
        <vertical/>
        <horizontal/>
      </border>
    </dxf>
    <dxf>
      <font>
        <b val="0"/>
        <i val="0"/>
        <strike val="0"/>
        <condense val="0"/>
        <extend val="0"/>
        <outline val="0"/>
        <shadow val="0"/>
        <u val="none"/>
        <vertAlign val="baseline"/>
        <sz val="9"/>
        <color theme="1"/>
        <name val="Arial"/>
        <scheme val="none"/>
      </font>
      <numFmt numFmtId="19" formatCode="dd/mm/yyyy"/>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dxf>
    <dxf>
      <font>
        <b val="0"/>
        <i val="0"/>
        <strike val="0"/>
        <condense val="0"/>
        <extend val="0"/>
        <outline val="0"/>
        <shadow val="0"/>
        <u val="none"/>
        <vertAlign val="baseline"/>
        <sz val="9"/>
        <color theme="1"/>
        <name val="Arial"/>
        <scheme val="none"/>
      </font>
      <numFmt numFmtId="30" formatCode="@"/>
      <fill>
        <patternFill patternType="solid">
          <fgColor indexed="64"/>
          <bgColor theme="0" tint="-4.9989318521683403E-2"/>
        </patternFill>
      </fill>
      <alignment horizontal="general" vertical="center" textRotation="0" wrapText="1" indent="0" justifyLastLine="0" shrinkToFit="0" readingOrder="0"/>
      <border diagonalUp="0" diagonalDown="0">
        <left style="thin">
          <color theme="0" tint="-0.249977111117893"/>
        </left>
        <right/>
        <top style="thin">
          <color theme="0" tint="-0.249977111117893"/>
        </top>
        <bottom/>
        <vertical/>
        <horizontal/>
      </border>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center" vertical="center" textRotation="0" wrapText="1" indent="0" justifyLastLine="0" shrinkToFit="0" readingOrder="0"/>
      <border diagonalUp="0" diagonalDown="0">
        <left style="thin">
          <color theme="0" tint="-0.249977111117893"/>
        </left>
        <right/>
        <top style="thin">
          <color theme="0" tint="-0.249977111117893"/>
        </top>
        <bottom/>
        <vertical/>
        <horizontal/>
      </border>
    </dxf>
    <dxf>
      <font>
        <b val="0"/>
        <i val="0"/>
        <strike val="0"/>
        <condense val="0"/>
        <extend val="0"/>
        <outline val="0"/>
        <shadow val="0"/>
        <u val="none"/>
        <vertAlign val="baseline"/>
        <sz val="9"/>
        <color theme="1"/>
        <name val="Arial"/>
        <scheme val="none"/>
      </font>
      <numFmt numFmtId="0" formatCode="General"/>
      <fill>
        <patternFill patternType="solid">
          <fgColor indexed="64"/>
          <bgColor theme="0" tint="-4.9989318521683403E-2"/>
        </patternFill>
      </fill>
      <alignment horizontal="center" vertical="center" textRotation="0" wrapText="1" indent="0" justifyLastLine="0" shrinkToFit="0" readingOrder="0"/>
      <border diagonalUp="0" diagonalDown="0">
        <left/>
        <right style="thin">
          <color theme="0" tint="-0.249977111117893"/>
        </right>
        <top style="thin">
          <color theme="0" tint="-0.249977111117893"/>
        </top>
        <bottom style="thin">
          <color theme="0" tint="-0.249977111117893"/>
        </bottom>
        <vertical/>
        <horizontal/>
      </border>
      <protection locked="0" hidden="1"/>
    </dxf>
    <dxf>
      <border outline="0">
        <left style="thin">
          <color theme="0" tint="-0.249977111117893"/>
        </left>
        <right style="thin">
          <color theme="0" tint="-0.249977111117893"/>
        </right>
        <top style="thin">
          <color theme="0" tint="-0.249977111117893"/>
        </top>
        <bottom style="thin">
          <color theme="0" tint="-0.249977111117893"/>
        </bottom>
      </border>
    </dxf>
    <dxf>
      <fill>
        <patternFill>
          <bgColor theme="0" tint="-4.9989318521683403E-2"/>
        </patternFill>
      </fill>
    </dxf>
    <dxf>
      <fill>
        <patternFill>
          <bgColor theme="0" tint="-4.9989318521683403E-2"/>
        </patternFill>
      </fill>
    </dxf>
    <dxf>
      <fill>
        <patternFill>
          <bgColor theme="0" tint="-4.9989318521683403E-2"/>
        </patternFill>
      </fill>
    </dxf>
    <dxf>
      <fill>
        <patternFill>
          <bgColor theme="0" tint="-4.9989318521683403E-2"/>
        </patternFill>
      </fill>
    </dxf>
  </dxfs>
  <tableStyles count="1" defaultTableStyle="TableStyleMedium2" defaultPivotStyle="PivotStyleLight16">
    <tableStyle name="Tabellenformat 1" pivot="0" count="0"/>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ables/table1.xml><?xml version="1.0" encoding="utf-8"?>
<table xmlns="http://schemas.openxmlformats.org/spreadsheetml/2006/main" id="1" name="Tabelle2" displayName="Tabelle2" ref="A12:N32" totalsRowShown="0" tableBorderDxfId="116">
  <autoFilter ref="A12:N32"/>
  <tableColumns count="14">
    <tableColumn id="1" name="Spalte0" dataDxfId="115"/>
    <tableColumn id="2" name="Spalte1" dataDxfId="114">
      <calculatedColumnFormula>ROW()-12</calculatedColumnFormula>
    </tableColumn>
    <tableColumn id="3" name="Spalte2" dataDxfId="113"/>
    <tableColumn id="4" name="Spalte3" dataDxfId="112"/>
    <tableColumn id="5" name="Spalte4" dataDxfId="111"/>
    <tableColumn id="6" name="Spalte5" dataDxfId="110"/>
    <tableColumn id="7" name="Spalte6" dataDxfId="109"/>
    <tableColumn id="9" name="Spalte7" dataDxfId="108"/>
    <tableColumn id="10" name="Spalte8" dataDxfId="107"/>
    <tableColumn id="11" name="Spalte9" dataDxfId="106"/>
    <tableColumn id="12" name="Spalte10" dataDxfId="105"/>
    <tableColumn id="13" name="Spalte11" dataDxfId="104"/>
    <tableColumn id="14" name="Spalte12" dataDxfId="103">
      <calculatedColumnFormula>($I13-($I13*$K13))+(($I13-($I13*$K13))*$J13)</calculatedColumnFormula>
    </tableColumn>
    <tableColumn id="15" name="Spalte13" dataDxfId="102"/>
  </tableColumns>
  <tableStyleInfo name="Tabellenformat 1" showFirstColumn="0" showLastColumn="0" showRowStripes="1" showColumnStripes="0"/>
</table>
</file>

<file path=xl/tables/table2.xml><?xml version="1.0" encoding="utf-8"?>
<table xmlns="http://schemas.openxmlformats.org/spreadsheetml/2006/main" id="3" name="Tabelle34" displayName="Tabelle34" ref="B12:F25" totalsRowShown="0" headerRowDxfId="101" tableBorderDxfId="100">
  <autoFilter ref="B12:F25"/>
  <tableColumns count="5">
    <tableColumn id="1" name="Spalte1" dataDxfId="99">
      <calculatedColumnFormula>ROW()-12</calculatedColumnFormula>
    </tableColumn>
    <tableColumn id="2" name="Spalte2" dataDxfId="98"/>
    <tableColumn id="3" name="Spalte3" dataDxfId="97"/>
    <tableColumn id="4" name="Spalte4" dataDxfId="96"/>
    <tableColumn id="5" name="Spalte5" dataDxfId="95"/>
  </tableColumns>
  <tableStyleInfo name="Tabellenformat 1" showFirstColumn="0" showLastColumn="0" showRowStripes="1" showColumnStripes="0"/>
</table>
</file>

<file path=xl/tables/table3.xml><?xml version="1.0" encoding="utf-8"?>
<table xmlns="http://schemas.openxmlformats.org/spreadsheetml/2006/main" id="2" name="Tabelle1" displayName="Tabelle1" ref="B11:O29" totalsRowShown="0" headerRowDxfId="92" dataDxfId="90" headerRowBorderDxfId="91" tableBorderDxfId="89" totalsRowBorderDxfId="88" headerRowCellStyle="Komma" dataCellStyle="Komma">
  <autoFilter ref="B11:O29"/>
  <tableColumns count="14">
    <tableColumn id="1" name="Spalte1" dataDxfId="87">
      <calculatedColumnFormula>ROW()-11</calculatedColumnFormula>
    </tableColumn>
    <tableColumn id="2" name="Spalte2" dataDxfId="86"/>
    <tableColumn id="3" name="Spalte3" dataDxfId="85"/>
    <tableColumn id="4" name="Spalte4" dataDxfId="84"/>
    <tableColumn id="5" name="Spalte5" dataDxfId="83" dataCellStyle="Prozent"/>
    <tableColumn id="13" name="Spalte52" dataDxfId="82" dataCellStyle="Prozent"/>
    <tableColumn id="14" name="Spalte53" dataDxfId="81" dataCellStyle="Prozent"/>
    <tableColumn id="6" name="Spalte6" dataDxfId="80"/>
    <tableColumn id="7" name="Spalte7" dataDxfId="79"/>
    <tableColumn id="8" name="Spalte8" dataDxfId="78"/>
    <tableColumn id="9" name="Spalte9" dataDxfId="77" dataCellStyle="Komma">
      <calculatedColumnFormula>IF(ISBLANK($K12),"0,00",IF(K12="Pauschalwerte ohne Urlaubsabgeltung",IF($H12="Stunden",VLOOKUP($J12,'Grundlagen VKO neu'!$A$12:$B$17,2),IF($H12="Monat",VLOOKUP($J12,'Grundlagen VKO neu'!$A$20:$B$25,2),IF($H12="Jahr",VLOOKUP($J12,'Grundlagen VKO neu'!$A$28:$B$33,2)))),IF($H12="Stunden",VLOOKUP($J12,'Grundlagen VKO neu'!$A$38:$B$43,2),IF($H12="Monat",VLOOKUP($J12,'Grundlagen VKO neu'!$A$46:$B$51,2),"Auswahl nicht möglich"))))</calculatedColumnFormula>
    </tableColumn>
    <tableColumn id="10" name="Spalte10" dataDxfId="76" dataCellStyle="Komma">
      <calculatedColumnFormula>IF(H12="Stunden",$I12*$L12,$L12)</calculatedColumnFormula>
    </tableColumn>
    <tableColumn id="11" name="Spalte11" dataDxfId="75" dataCellStyle="Komma">
      <calculatedColumnFormula>IF(AND(H12="Jahr",AND(K12="Pauschalwerte mit Urlaubsabgeltung")),"0,00",IF(H12="Stunden",($L12*$I12),((($M12/40)*$G12)*$F12)))</calculatedColumnFormula>
    </tableColumn>
    <tableColumn id="12" name="Spalte12" dataDxfId="74"/>
  </tableColumns>
  <tableStyleInfo name="TableStyleLight1" showFirstColumn="0" showLastColumn="0" showRowStripes="1" showColumnStripes="0"/>
</table>
</file>

<file path=xl/tables/table4.xml><?xml version="1.0" encoding="utf-8"?>
<table xmlns="http://schemas.openxmlformats.org/spreadsheetml/2006/main" id="4" name="Tabelle15" displayName="Tabelle15" ref="B11:O29" totalsRowShown="0" headerRowDxfId="72" dataDxfId="70" headerRowBorderDxfId="71" tableBorderDxfId="69" totalsRowBorderDxfId="68" headerRowCellStyle="Komma" dataCellStyle="Komma">
  <autoFilter ref="B11:O29"/>
  <tableColumns count="14">
    <tableColumn id="1" name="Spalte1" dataDxfId="67">
      <calculatedColumnFormula>ROW()-12</calculatedColumnFormula>
    </tableColumn>
    <tableColumn id="2" name="Spalte2" dataDxfId="66"/>
    <tableColumn id="3" name="Spalte3" dataDxfId="65"/>
    <tableColumn id="4" name="Spalte4" dataDxfId="64"/>
    <tableColumn id="5" name="Spalte5" dataDxfId="63" dataCellStyle="Prozent"/>
    <tableColumn id="13" name="Spalte52" dataDxfId="62" dataCellStyle="Prozent"/>
    <tableColumn id="14" name="Spalte53" dataDxfId="61" dataCellStyle="Prozent"/>
    <tableColumn id="6" name="Spalte6" dataDxfId="60"/>
    <tableColumn id="7" name="Spalte7" dataDxfId="59"/>
    <tableColumn id="8" name="Spalte8" dataDxfId="58"/>
    <tableColumn id="9" name="Spalte9" dataDxfId="57" dataCellStyle="Komma"/>
    <tableColumn id="10" name="Spalte10" dataDxfId="56" dataCellStyle="Komma">
      <calculatedColumnFormula>IF(H12="Stunden",$I12*$L12,$L12)</calculatedColumnFormula>
    </tableColumn>
    <tableColumn id="11" name="Spalte11" dataDxfId="55" dataCellStyle="Komma">
      <calculatedColumnFormula>IF(AND(H12="Jahr",AND(K12="Pauschalwerte mit Urlaubsabgeltung")),"0,00",IF(H12="Stunden",($L12*$I12),((($M12/40)*$G12)*$F12)))</calculatedColumnFormula>
    </tableColumn>
    <tableColumn id="12" name="Spalte12" dataDxfId="54"/>
  </tableColumns>
  <tableStyleInfo name="TableStyleLight1" showFirstColumn="0" showLastColumn="0" showRowStripes="1" showColumnStripes="0"/>
</table>
</file>

<file path=xl/tables/table5.xml><?xml version="1.0" encoding="utf-8"?>
<table xmlns="http://schemas.openxmlformats.org/spreadsheetml/2006/main" id="6" name="UN_LOHN" displayName="UN_LOHN" ref="B13:V30" totalsRowShown="0" headerRowDxfId="52" dataDxfId="50" headerRowBorderDxfId="51" tableBorderDxfId="49" totalsRowBorderDxfId="48" headerRowCellStyle="Komma" dataCellStyle="Komma">
  <autoFilter ref="B13:V30"/>
  <tableColumns count="21">
    <tableColumn id="1" name="Spalte1" dataDxfId="47"/>
    <tableColumn id="16" name="Spalte16" dataDxfId="46"/>
    <tableColumn id="2" name="Spalte2" dataDxfId="45"/>
    <tableColumn id="3" name="Spalte3" dataDxfId="44"/>
    <tableColumn id="4" name="Spalte4" dataDxfId="43"/>
    <tableColumn id="6" name="Spalte6" dataDxfId="42" dataCellStyle="Prozent"/>
    <tableColumn id="5" name="Spalte62" dataDxfId="41" dataCellStyle="Prozent"/>
    <tableColumn id="7" name="Spalte7" dataDxfId="40" dataCellStyle="Komma"/>
    <tableColumn id="9" name="Spalte9" dataDxfId="39" dataCellStyle="Komma"/>
    <tableColumn id="10" name="Spalte10" dataDxfId="38" dataCellStyle="Komma">
      <calculatedColumnFormula>IF(ISBLANK($J14),"0,00",IF($G14="Stunden",VLOOKUP($J14,'Grundlage UN-Lohn'!$M$9:$R$13,2),IF($G14="Monat",VLOOKUP($J14,'Grundlage UN-Lohn'!$M$2:$R$6,2),"0,00")))</calculatedColumnFormula>
    </tableColumn>
    <tableColumn id="18" name="Spalte102" dataDxfId="37" dataCellStyle="Komma"/>
    <tableColumn id="23" name="Spalte1023" dataDxfId="36" dataCellStyle="Komma"/>
    <tableColumn id="22" name="Spalte1022" dataDxfId="35" dataCellStyle="Komma"/>
    <tableColumn id="21" name="Spalte103" dataDxfId="34" dataCellStyle="Komma"/>
    <tableColumn id="11" name="Spalte11" dataDxfId="33" dataCellStyle="Komma">
      <calculatedColumnFormula>IF(ISBLANK($J14),"0,00",IF(AND($G14="Stunden",$L14="Ja"),VLOOKUP($J14,'Grundlage UN-Lohn'!$M$9:$R$13,3),IF(AND($G14="Monat",$L14="Ja"),VLOOKUP($J14,'Grundlage UN-Lohn'!$M$2:$R$6,3),"0,00")))</calculatedColumnFormula>
    </tableColumn>
    <tableColumn id="12" name="Spalte12" dataDxfId="32" dataCellStyle="Komma">
      <calculatedColumnFormula>IF(ISBLANK($J14),"0,00",IF(AND($G14="Stunden",$M14="Ja"),VLOOKUP($J14,'Grundlage UN-Lohn'!$M$9:$R$13,4),IF(AND($G14="Monat",$M14="Ja"),VLOOKUP($J14,'Grundlage UN-Lohn'!$M$2:$R$6,4),"0,00")))</calculatedColumnFormula>
    </tableColumn>
    <tableColumn id="13" name="Spalte13" dataDxfId="31" dataCellStyle="Komma">
      <calculatedColumnFormula>IF(ISBLANK($J14),"0,00",IF(AND($G14="Stunden",$N14="Ja"),VLOOKUP($J14,'Grundlage UN-Lohn'!$M$9:$R$13,5),IF(AND($G14="Monat",$N14="Ja"),VLOOKUP($J14,'Grundlage UN-Lohn'!$M$2:$R$6,5),"0,00")))</calculatedColumnFormula>
    </tableColumn>
    <tableColumn id="14" name="Spalte14" dataDxfId="30" dataCellStyle="Komma">
      <calculatedColumnFormula>IF(ISBLANK($J14),"0,00",IF(AND($G14="Stunden",$O14="Ja"),VLOOKUP($J14,'Grundlage UN-Lohn'!$M$9:$R$13,6),IF(AND($G14="Monat",$O14="Ja"),VLOOKUP($J14,'Grundlage UN-Lohn'!$M$2:$R$6,6),"0,00")))</calculatedColumnFormula>
    </tableColumn>
    <tableColumn id="15" name="Spalte15" dataDxfId="29" dataCellStyle="Komma">
      <calculatedColumnFormula>IF(AND(L14="Nein",M14="Nein",N14="Nein",O14="Nein"),K14,ROUND(K14+(SUM(P14:S14)),0))</calculatedColumnFormula>
    </tableColumn>
    <tableColumn id="17" name="Spalte17" dataDxfId="28" dataCellStyle="Komma">
      <calculatedColumnFormula>IF(G14=0,0,IF(G14="Stunden",T14*I14,IF(G14="Monat",T14*H14)))</calculatedColumnFormula>
    </tableColumn>
    <tableColumn id="20" name="Spalte20" dataDxfId="27"/>
  </tableColumns>
  <tableStyleInfo name="TableStyleLight1" showFirstColumn="0" showLastColumn="0" showRowStripes="1" showColumnStripes="0"/>
</table>
</file>

<file path=xl/tables/table6.xml><?xml version="1.0" encoding="utf-8"?>
<table xmlns="http://schemas.openxmlformats.org/spreadsheetml/2006/main" id="7" name="Tabelle6" displayName="Tabelle6" ref="B13:L35" headerRowCount="0" totalsRowShown="0" headerRowDxfId="26" dataDxfId="24" headerRowBorderDxfId="25" tableBorderDxfId="23" totalsRowBorderDxfId="22">
  <tableColumns count="11">
    <tableColumn id="1" name="Spalte1" headerRowDxfId="21" dataDxfId="20">
      <calculatedColumnFormula>ROW()-12</calculatedColumnFormula>
    </tableColumn>
    <tableColumn id="2" name="Spalte2" headerRowDxfId="19" dataDxfId="18"/>
    <tableColumn id="3" name="Spalte3" headerRowDxfId="17" dataDxfId="16"/>
    <tableColumn id="4" name="Spalte4" headerRowDxfId="15" dataDxfId="14"/>
    <tableColumn id="5" name="Spalte5" headerRowDxfId="13" dataDxfId="12"/>
    <tableColumn id="6" name="Spalte6" headerRowDxfId="11" dataDxfId="10" headerRowCellStyle="Prozent" dataCellStyle="Prozent"/>
    <tableColumn id="7" name="Spalte7" headerRowDxfId="9" dataDxfId="8" headerRowCellStyle="Komma" dataCellStyle="Komma"/>
    <tableColumn id="8" name="Spalte8" headerRowDxfId="7" dataDxfId="6"/>
    <tableColumn id="9" name="Spalte9" headerRowDxfId="5" dataDxfId="4"/>
    <tableColumn id="10" name="Spalte10" headerRowDxfId="3" dataDxfId="2">
      <calculatedColumnFormula>I13</calculatedColumnFormula>
    </tableColumn>
    <tableColumn id="11" name="Spalte11" headerRowDxfId="1" dataDxfId="0"/>
  </tableColumns>
  <tableStyleInfo name="Tabellenformat 1" showFirstColumn="0" showLastColumn="0" showRowStripes="1" showColumnStripes="0"/>
</table>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3">
    <tabColor theme="3" tint="0.79998168889431442"/>
  </sheetPr>
  <dimension ref="A1:M46"/>
  <sheetViews>
    <sheetView showGridLines="0" tabSelected="1" zoomScaleNormal="100" workbookViewId="0">
      <selection activeCell="C3" sqref="C3"/>
    </sheetView>
  </sheetViews>
  <sheetFormatPr baseColWidth="10" defaultRowHeight="15" x14ac:dyDescent="0.25"/>
  <cols>
    <col min="1" max="1" width="58.28515625" customWidth="1"/>
    <col min="2" max="2" width="20" customWidth="1"/>
    <col min="3" max="3" width="21.7109375" customWidth="1"/>
    <col min="4" max="4" width="24" customWidth="1"/>
    <col min="5" max="5" width="25" customWidth="1"/>
    <col min="6" max="6" width="7.28515625" style="1" customWidth="1"/>
    <col min="7" max="7" width="53.28515625" style="57" customWidth="1"/>
    <col min="8" max="8" width="13.28515625" style="1" bestFit="1" customWidth="1"/>
    <col min="9" max="9" width="16" style="3" customWidth="1"/>
    <col min="10" max="10" width="36.28515625" style="3" customWidth="1"/>
    <col min="11" max="11" width="29.42578125" style="11" bestFit="1" customWidth="1"/>
    <col min="12" max="12" width="11.42578125" style="11"/>
    <col min="13" max="13" width="47.85546875" style="11" bestFit="1" customWidth="1"/>
  </cols>
  <sheetData>
    <row r="1" spans="1:13" s="1" customFormat="1" x14ac:dyDescent="0.25">
      <c r="G1" s="2"/>
      <c r="I1" s="3"/>
      <c r="J1" s="3"/>
      <c r="K1" s="3"/>
      <c r="L1" s="3"/>
      <c r="M1" s="3"/>
    </row>
    <row r="2" spans="1:13" s="1" customFormat="1" x14ac:dyDescent="0.25">
      <c r="G2" s="2"/>
      <c r="I2" s="3"/>
      <c r="J2" s="3"/>
      <c r="K2" s="3"/>
      <c r="L2" s="3"/>
      <c r="M2" s="3"/>
    </row>
    <row r="3" spans="1:13" ht="57" x14ac:dyDescent="0.25">
      <c r="A3" s="293" t="s">
        <v>297</v>
      </c>
      <c r="B3" s="294"/>
      <c r="C3" s="4"/>
      <c r="D3" s="5" t="s">
        <v>4</v>
      </c>
      <c r="E3" s="6"/>
      <c r="F3" s="7"/>
      <c r="G3" s="8" t="s">
        <v>5</v>
      </c>
      <c r="H3" s="9"/>
      <c r="I3" s="10"/>
      <c r="J3" s="10"/>
      <c r="L3" s="12"/>
    </row>
    <row r="4" spans="1:13" ht="15.75" x14ac:dyDescent="0.25">
      <c r="A4" s="13"/>
      <c r="B4" s="14"/>
      <c r="C4" s="15"/>
      <c r="D4" s="16"/>
      <c r="E4" s="16"/>
      <c r="F4" s="7"/>
      <c r="G4" s="17"/>
      <c r="H4" s="18"/>
      <c r="I4" s="18"/>
      <c r="J4" s="18"/>
      <c r="K4" s="19"/>
    </row>
    <row r="5" spans="1:13" ht="43.5" x14ac:dyDescent="0.25">
      <c r="A5" s="295" t="s">
        <v>6</v>
      </c>
      <c r="B5" s="295"/>
      <c r="C5" s="295"/>
      <c r="D5" s="295"/>
      <c r="E5" s="295"/>
      <c r="F5" s="7"/>
      <c r="G5" s="20" t="s">
        <v>7</v>
      </c>
      <c r="H5" s="21"/>
      <c r="I5" s="22"/>
      <c r="J5" s="22"/>
    </row>
    <row r="6" spans="1:13" x14ac:dyDescent="0.25">
      <c r="A6" s="16"/>
      <c r="B6" s="16"/>
      <c r="C6" s="16"/>
      <c r="D6" s="16"/>
      <c r="E6" s="16"/>
      <c r="F6" s="16"/>
      <c r="G6" s="23"/>
      <c r="H6" s="9"/>
      <c r="I6" s="10"/>
      <c r="J6" s="10"/>
    </row>
    <row r="7" spans="1:13" ht="41.25" customHeight="1" x14ac:dyDescent="0.25">
      <c r="A7" s="24" t="s">
        <v>8</v>
      </c>
      <c r="B7" s="296"/>
      <c r="C7" s="296"/>
      <c r="D7" s="296"/>
      <c r="E7" s="25"/>
      <c r="F7" s="25"/>
      <c r="G7" s="26"/>
      <c r="H7" s="9"/>
      <c r="I7" s="10"/>
      <c r="J7" s="10"/>
    </row>
    <row r="8" spans="1:13" ht="34.5" customHeight="1" x14ac:dyDescent="0.25">
      <c r="A8" s="24" t="s">
        <v>9</v>
      </c>
      <c r="B8" s="296"/>
      <c r="C8" s="296"/>
      <c r="D8" s="296"/>
      <c r="E8" s="27"/>
      <c r="F8" s="28"/>
      <c r="G8" s="29"/>
      <c r="H8" s="30"/>
      <c r="I8" s="31"/>
      <c r="J8" s="31"/>
    </row>
    <row r="9" spans="1:13" ht="43.5" x14ac:dyDescent="0.25">
      <c r="A9" s="32" t="s">
        <v>10</v>
      </c>
      <c r="B9" s="297"/>
      <c r="C9" s="297"/>
      <c r="D9" s="297"/>
      <c r="E9" s="25"/>
      <c r="F9" s="28"/>
      <c r="G9" s="252" t="s">
        <v>222</v>
      </c>
      <c r="H9" s="33"/>
      <c r="I9" s="10"/>
      <c r="J9" s="10"/>
    </row>
    <row r="10" spans="1:13" x14ac:dyDescent="0.25">
      <c r="A10" s="16"/>
      <c r="B10" s="16"/>
      <c r="C10" s="34"/>
      <c r="D10" s="16"/>
      <c r="E10" s="16"/>
      <c r="F10" s="28"/>
      <c r="G10" s="26"/>
      <c r="H10" s="9"/>
      <c r="I10" s="10"/>
      <c r="J10" s="10"/>
    </row>
    <row r="11" spans="1:13" x14ac:dyDescent="0.25">
      <c r="A11" s="14" t="s">
        <v>11</v>
      </c>
      <c r="B11" s="14" t="s">
        <v>12</v>
      </c>
      <c r="C11" s="6"/>
      <c r="D11" s="35" t="s">
        <v>3</v>
      </c>
      <c r="E11" s="6"/>
      <c r="F11" s="28"/>
      <c r="G11" s="26"/>
      <c r="H11" s="9"/>
      <c r="I11" s="10"/>
      <c r="J11" s="10"/>
    </row>
    <row r="12" spans="1:13" x14ac:dyDescent="0.25">
      <c r="A12" s="14" t="s">
        <v>13</v>
      </c>
      <c r="B12" s="14" t="s">
        <v>12</v>
      </c>
      <c r="C12" s="6"/>
      <c r="D12" s="35" t="s">
        <v>3</v>
      </c>
      <c r="E12" s="6"/>
      <c r="F12" s="28"/>
      <c r="G12" s="26"/>
      <c r="H12" s="9"/>
      <c r="I12" s="10"/>
      <c r="J12" s="10"/>
    </row>
    <row r="13" spans="1:13" x14ac:dyDescent="0.25">
      <c r="A13" s="36"/>
      <c r="B13" s="16"/>
      <c r="C13" s="16"/>
      <c r="D13" s="16"/>
      <c r="E13" s="16"/>
      <c r="F13" s="28"/>
      <c r="G13" s="37"/>
      <c r="H13" s="9"/>
    </row>
    <row r="14" spans="1:13" ht="24.75" x14ac:dyDescent="0.25">
      <c r="A14" s="38" t="s">
        <v>14</v>
      </c>
      <c r="B14" s="251">
        <v>0.9</v>
      </c>
      <c r="C14" s="291" t="s">
        <v>221</v>
      </c>
      <c r="D14" s="292"/>
      <c r="E14" s="251"/>
      <c r="F14" s="28"/>
      <c r="G14" s="26"/>
      <c r="H14" s="9"/>
    </row>
    <row r="15" spans="1:13" ht="24.75" hidden="1" x14ac:dyDescent="0.25">
      <c r="A15" s="38" t="s">
        <v>242</v>
      </c>
      <c r="B15" s="251"/>
      <c r="C15" s="291" t="s">
        <v>221</v>
      </c>
      <c r="D15" s="292"/>
      <c r="E15" s="251"/>
      <c r="F15" s="28"/>
      <c r="G15" s="26"/>
      <c r="H15" s="9"/>
    </row>
    <row r="16" spans="1:13" x14ac:dyDescent="0.25">
      <c r="A16" s="28"/>
      <c r="B16" s="28"/>
      <c r="C16" s="28"/>
      <c r="D16" s="28"/>
      <c r="E16" s="28"/>
      <c r="F16" s="28"/>
      <c r="G16" s="26"/>
      <c r="H16" s="9"/>
    </row>
    <row r="17" spans="1:13" x14ac:dyDescent="0.25">
      <c r="A17" s="40"/>
      <c r="B17" s="40"/>
      <c r="C17" s="40"/>
      <c r="D17" s="28"/>
      <c r="E17" s="28"/>
      <c r="F17" s="28"/>
      <c r="G17" s="26"/>
      <c r="H17" s="16"/>
    </row>
    <row r="18" spans="1:13" ht="48" x14ac:dyDescent="0.25">
      <c r="A18" s="38"/>
      <c r="B18" s="41" t="s">
        <v>15</v>
      </c>
      <c r="C18" s="42" t="s">
        <v>16</v>
      </c>
      <c r="D18" s="28"/>
      <c r="E18" s="28"/>
      <c r="F18" s="28"/>
      <c r="G18" s="287" t="str">
        <f>IF($C$3=1,IF(B30&gt;0,Auswahlmöglichkeiten!G2,IF(B30=0,"Hinweis: Bitte geben Sie die Angaben lt. Zuwendungsbescheid/ Zuweisungsschreiben ein."))," ")</f>
        <v xml:space="preserve"> </v>
      </c>
      <c r="H18" s="16"/>
    </row>
    <row r="19" spans="1:13" ht="24" customHeight="1" x14ac:dyDescent="0.25">
      <c r="A19" s="38"/>
      <c r="B19" s="44" t="s">
        <v>17</v>
      </c>
      <c r="C19" s="38" t="s">
        <v>18</v>
      </c>
      <c r="D19" s="28"/>
      <c r="E19" s="28"/>
      <c r="F19" s="28"/>
      <c r="H19" s="16"/>
    </row>
    <row r="20" spans="1:13" s="3" customFormat="1" hidden="1" x14ac:dyDescent="0.2">
      <c r="A20" s="38" t="s">
        <v>116</v>
      </c>
      <c r="B20" s="45"/>
      <c r="C20" s="46">
        <f>SUMIF('Personal (VKO) neu '!$A$12:$A$29,$C$3,'Personal (VKO) neu '!N12:N29)</f>
        <v>0</v>
      </c>
      <c r="D20" s="28"/>
      <c r="E20" s="47"/>
      <c r="F20" s="28"/>
      <c r="G20" s="287"/>
      <c r="H20" s="16"/>
      <c r="K20" s="11"/>
      <c r="L20" s="11"/>
      <c r="M20" s="11"/>
    </row>
    <row r="21" spans="1:13" s="3" customFormat="1" hidden="1" x14ac:dyDescent="0.2">
      <c r="A21" s="38" t="s">
        <v>117</v>
      </c>
      <c r="B21" s="45"/>
      <c r="C21" s="46">
        <f>SUMIF('Personal (VKO) alt'!$A$12:$A$29,$C$3,'Personal (VKO) alt'!N12:N29)</f>
        <v>0</v>
      </c>
      <c r="D21" s="28"/>
      <c r="E21" s="47"/>
      <c r="F21" s="28"/>
      <c r="G21" s="287"/>
      <c r="H21" s="16"/>
      <c r="K21" s="11"/>
      <c r="L21" s="11"/>
      <c r="M21" s="11"/>
    </row>
    <row r="22" spans="1:13" s="3" customFormat="1" hidden="1" x14ac:dyDescent="0.2">
      <c r="A22" s="38" t="s">
        <v>118</v>
      </c>
      <c r="B22" s="45"/>
      <c r="C22" s="46">
        <f>SUMIF('Personal direkte Ausgaben'!$A$13:$A$35,$C$3,'Personal direkte Ausgaben'!K13:K35)</f>
        <v>0</v>
      </c>
      <c r="D22" s="28"/>
      <c r="E22" s="47"/>
      <c r="F22" s="28"/>
      <c r="G22" s="287"/>
      <c r="H22" s="16"/>
      <c r="K22" s="11"/>
      <c r="L22" s="11"/>
      <c r="M22" s="11"/>
    </row>
    <row r="23" spans="1:13" s="3" customFormat="1" hidden="1" x14ac:dyDescent="0.2">
      <c r="A23" s="38" t="s">
        <v>119</v>
      </c>
      <c r="B23" s="45"/>
      <c r="C23" s="46">
        <f>SUMIF(Unternehmerlohn!$A$14:$A$30,C3,Unternehmerlohn!U14:U30)</f>
        <v>0</v>
      </c>
      <c r="D23" s="28"/>
      <c r="E23" s="47"/>
      <c r="F23" s="28"/>
      <c r="G23" s="287"/>
      <c r="H23" s="16"/>
      <c r="K23" s="11"/>
      <c r="L23" s="11"/>
      <c r="M23" s="11"/>
    </row>
    <row r="24" spans="1:13" s="3" customFormat="1" hidden="1" x14ac:dyDescent="0.2">
      <c r="A24" s="38" t="s">
        <v>20</v>
      </c>
      <c r="B24" s="256">
        <f>SUM(B20:B23)*IF($E$15=0,$B$15,$E$15)</f>
        <v>0</v>
      </c>
      <c r="C24" s="256">
        <f>SUM($C$20:$C$23)*IF($E$15=0,$B$15,$E$15)</f>
        <v>0</v>
      </c>
      <c r="D24" s="28"/>
      <c r="E24" s="28"/>
      <c r="F24" s="28"/>
      <c r="G24" s="287"/>
      <c r="H24" s="16"/>
      <c r="K24" s="11"/>
      <c r="L24" s="11"/>
      <c r="M24" s="11"/>
    </row>
    <row r="25" spans="1:13" s="3" customFormat="1" hidden="1" x14ac:dyDescent="0.2">
      <c r="A25" s="38" t="s">
        <v>93</v>
      </c>
      <c r="B25" s="45"/>
      <c r="C25" s="46">
        <f>SUMIFS('Investitionen Sachausgaben'!M10:M29,'Investitionen Sachausgaben'!$A$10:$A$29,$C$3,'Investitionen Sachausgaben'!D10:D29,$A$25)</f>
        <v>0</v>
      </c>
      <c r="D25" s="28"/>
      <c r="E25" s="28"/>
      <c r="F25" s="28"/>
      <c r="G25" s="287"/>
      <c r="K25" s="11"/>
      <c r="L25" s="11"/>
      <c r="M25" s="11"/>
    </row>
    <row r="26" spans="1:13" s="3" customFormat="1" hidden="1" x14ac:dyDescent="0.2">
      <c r="A26" s="38" t="s">
        <v>92</v>
      </c>
      <c r="B26" s="45"/>
      <c r="C26" s="46">
        <f>SUMIFS('Investitionen Sachausgaben'!M11:M30,'Investitionen Sachausgaben'!$A$11:$A$30,$C$3,'Investitionen Sachausgaben'!D11:D30,$A$26)</f>
        <v>0</v>
      </c>
      <c r="D26" s="28"/>
      <c r="E26" s="28"/>
      <c r="F26" s="28"/>
      <c r="G26" s="287"/>
      <c r="H26" s="16"/>
      <c r="K26" s="11"/>
      <c r="L26" s="11"/>
      <c r="M26" s="11"/>
    </row>
    <row r="27" spans="1:13" s="3" customFormat="1" x14ac:dyDescent="0.2">
      <c r="A27" s="38" t="s">
        <v>115</v>
      </c>
      <c r="B27" s="45"/>
      <c r="C27" s="46">
        <f>SUMIFS(Tabelle34[Spalte3],Tabelle34[Spalte4],"Ja",Meilensteine!$A$13:$A$25,$C$3)</f>
        <v>0</v>
      </c>
      <c r="D27" s="28"/>
      <c r="E27" s="28"/>
      <c r="F27" s="28"/>
      <c r="G27" s="287"/>
      <c r="H27" s="16"/>
      <c r="K27" s="11"/>
      <c r="L27" s="11"/>
      <c r="M27" s="11"/>
    </row>
    <row r="28" spans="1:13" s="3" customFormat="1" hidden="1" x14ac:dyDescent="0.2">
      <c r="A28" s="38" t="s">
        <v>21</v>
      </c>
      <c r="B28" s="45"/>
      <c r="C28" s="46">
        <f>SUMIFS('Investitionen Sachausgaben'!M13:M32,'Investitionen Sachausgaben'!$A$13:$A$32,$C$3,'Investitionen Sachausgaben'!D13:D32,$A$28)</f>
        <v>0</v>
      </c>
      <c r="D28" s="28"/>
      <c r="E28" s="28"/>
      <c r="F28" s="28"/>
      <c r="G28" s="287"/>
      <c r="H28" s="16"/>
      <c r="K28" s="11"/>
      <c r="L28" s="11"/>
      <c r="M28" s="11"/>
    </row>
    <row r="29" spans="1:13" s="3" customFormat="1" hidden="1" x14ac:dyDescent="0.2">
      <c r="A29" s="38" t="s">
        <v>22</v>
      </c>
      <c r="B29" s="45"/>
      <c r="C29" s="46">
        <f>SUMIFS('Investitionen Sachausgaben'!M13:M32,'Investitionen Sachausgaben'!$A$13:$A$32,$C$3,'Investitionen Sachausgaben'!D13:D32,$A$29)</f>
        <v>0</v>
      </c>
      <c r="D29" s="28"/>
      <c r="E29" s="28"/>
      <c r="F29" s="28"/>
      <c r="G29" s="26"/>
      <c r="H29" s="16"/>
      <c r="K29" s="11"/>
      <c r="L29" s="11"/>
      <c r="M29" s="11"/>
    </row>
    <row r="30" spans="1:13" s="3" customFormat="1" x14ac:dyDescent="0.2">
      <c r="A30" s="130" t="s">
        <v>23</v>
      </c>
      <c r="B30" s="131">
        <f>SUM(B20:B29)</f>
        <v>0</v>
      </c>
      <c r="C30" s="131">
        <f>SUM(C20:C29)</f>
        <v>0</v>
      </c>
      <c r="D30" s="28"/>
      <c r="E30" s="28"/>
      <c r="F30" s="28"/>
      <c r="G30" s="48"/>
      <c r="H30" s="16"/>
      <c r="K30" s="11"/>
      <c r="L30" s="11"/>
      <c r="M30" s="11"/>
    </row>
    <row r="31" spans="1:13" s="3" customFormat="1" ht="25.5" customHeight="1" x14ac:dyDescent="0.2">
      <c r="A31" s="132" t="s">
        <v>24</v>
      </c>
      <c r="B31" s="133">
        <f>SUM($B$20:$B$29)*IF($E$14=0,B14,E14)</f>
        <v>0</v>
      </c>
      <c r="C31" s="134">
        <f>IF(SUM(C20:C29)*IF($E$14=0,B14,E14)&gt;$B$31,$B$31,(SUM(C20:C29)*IF($E$14=0,B14,E14)))</f>
        <v>0</v>
      </c>
      <c r="D31" s="28"/>
      <c r="E31" s="49"/>
      <c r="F31" s="49"/>
      <c r="G31" s="50"/>
      <c r="H31" s="16"/>
      <c r="K31" s="11"/>
      <c r="L31" s="11"/>
      <c r="M31" s="11"/>
    </row>
    <row r="32" spans="1:13" s="3" customFormat="1" x14ac:dyDescent="0.2">
      <c r="A32" s="51" t="s">
        <v>25</v>
      </c>
      <c r="B32" s="52">
        <f>B30-B31</f>
        <v>0</v>
      </c>
      <c r="C32" s="53">
        <f>$C$30-$C$31</f>
        <v>0</v>
      </c>
      <c r="D32" s="28"/>
      <c r="E32" s="54"/>
      <c r="F32" s="54"/>
      <c r="G32" s="55"/>
      <c r="H32" s="9"/>
      <c r="K32" s="11"/>
      <c r="L32" s="11"/>
      <c r="M32" s="11"/>
    </row>
    <row r="33" spans="1:13" s="3" customFormat="1" hidden="1" x14ac:dyDescent="0.25">
      <c r="A33" s="38" t="s">
        <v>26</v>
      </c>
      <c r="B33" s="56"/>
      <c r="C33" s="56">
        <v>0</v>
      </c>
      <c r="D33" s="28"/>
      <c r="E33" s="1"/>
      <c r="F33" s="1"/>
      <c r="G33" s="2"/>
      <c r="H33" s="1"/>
      <c r="K33" s="11"/>
      <c r="L33" s="11"/>
      <c r="M33" s="11"/>
    </row>
    <row r="34" spans="1:13" s="3" customFormat="1" hidden="1" x14ac:dyDescent="0.25">
      <c r="A34" s="38" t="s">
        <v>27</v>
      </c>
      <c r="B34" s="56"/>
      <c r="C34" s="46">
        <f>C31-C33</f>
        <v>0</v>
      </c>
      <c r="D34" s="28"/>
      <c r="E34" s="1"/>
      <c r="F34" s="1"/>
      <c r="G34" s="2"/>
      <c r="H34" s="1"/>
      <c r="K34" s="11"/>
      <c r="L34" s="11"/>
      <c r="M34" s="11"/>
    </row>
    <row r="35" spans="1:13" s="3" customFormat="1" x14ac:dyDescent="0.25">
      <c r="A35" s="1"/>
      <c r="B35" s="1"/>
      <c r="C35" s="1"/>
      <c r="D35" s="28"/>
      <c r="E35" s="1"/>
      <c r="F35" s="1"/>
      <c r="G35" s="2"/>
      <c r="H35" s="1"/>
      <c r="K35" s="11"/>
      <c r="L35" s="11"/>
      <c r="M35" s="11"/>
    </row>
    <row r="36" spans="1:13" s="3" customFormat="1" x14ac:dyDescent="0.25">
      <c r="A36" s="1"/>
      <c r="B36" s="1"/>
      <c r="C36" s="1"/>
      <c r="D36" s="28"/>
      <c r="E36" s="1"/>
      <c r="F36" s="1"/>
      <c r="G36" s="2"/>
      <c r="H36" s="1"/>
      <c r="K36" s="11"/>
      <c r="L36" s="11"/>
      <c r="M36" s="11"/>
    </row>
    <row r="37" spans="1:13" s="3" customFormat="1" x14ac:dyDescent="0.25">
      <c r="A37" s="16"/>
      <c r="B37" s="1"/>
      <c r="C37" s="1"/>
      <c r="D37" s="28"/>
      <c r="E37" s="1"/>
      <c r="F37" s="1"/>
      <c r="G37" s="2"/>
      <c r="H37" s="1"/>
      <c r="K37" s="11"/>
      <c r="L37" s="11"/>
      <c r="M37" s="11"/>
    </row>
    <row r="38" spans="1:13" s="3" customFormat="1" x14ac:dyDescent="0.25">
      <c r="A38" s="1"/>
      <c r="B38" s="1"/>
      <c r="C38" s="1"/>
      <c r="D38" s="28"/>
      <c r="E38" s="1"/>
      <c r="F38" s="1"/>
      <c r="G38" s="2"/>
      <c r="H38" s="1"/>
      <c r="K38" s="11"/>
      <c r="L38" s="11"/>
      <c r="M38" s="11"/>
    </row>
    <row r="39" spans="1:13" s="3" customFormat="1" x14ac:dyDescent="0.25">
      <c r="A39" s="1"/>
      <c r="B39" s="1"/>
      <c r="C39" s="1"/>
      <c r="D39" s="28"/>
      <c r="E39" s="1"/>
      <c r="F39" s="1"/>
      <c r="G39" s="2"/>
      <c r="H39" s="1"/>
      <c r="K39" s="11"/>
      <c r="L39" s="11"/>
      <c r="M39" s="11"/>
    </row>
    <row r="40" spans="1:13" s="1" customFormat="1" x14ac:dyDescent="0.25">
      <c r="G40" s="2"/>
      <c r="I40" s="3"/>
      <c r="J40" s="3"/>
      <c r="K40" s="11"/>
      <c r="L40" s="11"/>
      <c r="M40" s="11"/>
    </row>
    <row r="41" spans="1:13" s="1" customFormat="1" x14ac:dyDescent="0.25">
      <c r="G41" s="2"/>
      <c r="I41" s="3"/>
      <c r="J41" s="3"/>
      <c r="K41" s="11"/>
      <c r="L41" s="11"/>
      <c r="M41" s="11"/>
    </row>
    <row r="42" spans="1:13" s="1" customFormat="1" x14ac:dyDescent="0.25">
      <c r="G42" s="2"/>
      <c r="I42" s="3"/>
      <c r="J42" s="3"/>
      <c r="K42" s="11"/>
      <c r="L42" s="11"/>
      <c r="M42" s="11"/>
    </row>
    <row r="43" spans="1:13" s="1" customFormat="1" x14ac:dyDescent="0.25">
      <c r="G43" s="2"/>
      <c r="I43" s="3"/>
      <c r="J43" s="3"/>
      <c r="K43" s="11"/>
      <c r="L43" s="11"/>
      <c r="M43" s="11"/>
    </row>
    <row r="44" spans="1:13" s="1" customFormat="1" x14ac:dyDescent="0.25">
      <c r="G44" s="2"/>
      <c r="I44" s="3"/>
      <c r="J44" s="3"/>
      <c r="K44" s="11"/>
      <c r="L44" s="11"/>
      <c r="M44" s="11"/>
    </row>
    <row r="45" spans="1:13" s="1" customFormat="1" x14ac:dyDescent="0.25">
      <c r="G45" s="2"/>
      <c r="I45" s="3"/>
      <c r="J45" s="3"/>
      <c r="K45" s="11"/>
      <c r="L45" s="11"/>
      <c r="M45" s="11"/>
    </row>
    <row r="46" spans="1:13" s="1" customFormat="1" x14ac:dyDescent="0.25">
      <c r="G46" s="2"/>
      <c r="I46" s="3"/>
      <c r="J46" s="3"/>
      <c r="K46" s="11"/>
      <c r="L46" s="11"/>
      <c r="M46" s="11"/>
    </row>
  </sheetData>
  <sheetProtection algorithmName="SHA-512" hashValue="iR8OTqSZ0i0/uN8+arXICCArKsl5CYwzpIy9EA4IvdRvGsdFRUerfRsQMwgIlogb9JU3GfjPaALZoJtPRdqq5A==" saltValue="1PU3tIyC2YFKm+VPm7fZYA==" spinCount="100000" sheet="1"/>
  <mergeCells count="7">
    <mergeCell ref="C14:D14"/>
    <mergeCell ref="C15:D15"/>
    <mergeCell ref="A3:B3"/>
    <mergeCell ref="A5:E5"/>
    <mergeCell ref="B7:D7"/>
    <mergeCell ref="B8:D8"/>
    <mergeCell ref="B9:D9"/>
  </mergeCells>
  <conditionalFormatting sqref="E14:E15">
    <cfRule type="cellIs" dxfId="120" priority="2" operator="equal">
      <formula>0</formula>
    </cfRule>
  </conditionalFormatting>
  <conditionalFormatting sqref="B14:B15">
    <cfRule type="cellIs" dxfId="119" priority="1" operator="equal">
      <formula>0</formula>
    </cfRule>
  </conditionalFormatting>
  <dataValidations count="1">
    <dataValidation allowBlank="1" showErrorMessage="1" sqref="G1:G8 B16:E1048576 F1:F1048576 I25:XFD25 H1:XFD24 H26:XFD1048576 A1:A1048576 B1:E13 G10:G18 G20:G1048576"/>
  </dataValidations>
  <pageMargins left="0.70866141732283472" right="0.70866141732283472" top="0.78740157480314965" bottom="0.78740157480314965" header="0.31496062992125984" footer="0.31496062992125984"/>
  <pageSetup paperSize="9" scale="55" orientation="landscape" r:id="rId1"/>
  <headerFooter>
    <oddFooter>&amp;LSachsen-Anhalt ÖFFIZIENZ&amp;C
zahlenmäßiger Nachweis&amp;R
Stand 19.11.2024</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2"/>
  <dimension ref="A1:T48"/>
  <sheetViews>
    <sheetView workbookViewId="0"/>
  </sheetViews>
  <sheetFormatPr baseColWidth="10" defaultRowHeight="15" x14ac:dyDescent="0.25"/>
  <cols>
    <col min="1" max="1" width="39.140625" customWidth="1"/>
    <col min="4" max="4" width="11.42578125" customWidth="1"/>
    <col min="12" max="12" width="13.7109375" customWidth="1"/>
  </cols>
  <sheetData>
    <row r="1" spans="1:20" x14ac:dyDescent="0.25">
      <c r="M1" s="164" t="s">
        <v>82</v>
      </c>
      <c r="N1" s="210" t="s">
        <v>147</v>
      </c>
      <c r="O1" s="210" t="s">
        <v>148</v>
      </c>
      <c r="P1" s="210" t="s">
        <v>149</v>
      </c>
      <c r="Q1" s="210" t="s">
        <v>150</v>
      </c>
      <c r="R1" s="210" t="s">
        <v>151</v>
      </c>
    </row>
    <row r="2" spans="1:20" x14ac:dyDescent="0.25">
      <c r="A2" t="s">
        <v>152</v>
      </c>
      <c r="I2" s="211">
        <v>0.16</v>
      </c>
      <c r="J2" s="212">
        <v>28.6</v>
      </c>
      <c r="L2" t="s">
        <v>153</v>
      </c>
      <c r="M2" s="164" t="s">
        <v>71</v>
      </c>
      <c r="N2" s="213">
        <v>5536.48</v>
      </c>
      <c r="O2" s="213">
        <v>384.58</v>
      </c>
      <c r="P2" s="213">
        <v>73.77</v>
      </c>
      <c r="Q2" s="213">
        <v>514.89</v>
      </c>
      <c r="R2" s="213">
        <v>71.97</v>
      </c>
      <c r="S2" s="214"/>
    </row>
    <row r="3" spans="1:20" x14ac:dyDescent="0.25">
      <c r="I3" s="211">
        <v>0.33</v>
      </c>
      <c r="J3" s="212">
        <v>57.2</v>
      </c>
      <c r="L3" t="s">
        <v>154</v>
      </c>
      <c r="M3" s="164" t="s">
        <v>83</v>
      </c>
      <c r="N3" s="213">
        <v>3436.03</v>
      </c>
      <c r="O3" s="213">
        <v>273.16000000000003</v>
      </c>
      <c r="P3" s="213">
        <v>52.4</v>
      </c>
      <c r="Q3" s="213">
        <v>319.55</v>
      </c>
      <c r="R3" s="213">
        <v>44.67</v>
      </c>
      <c r="S3" s="214"/>
    </row>
    <row r="4" spans="1:20" ht="15.75" thickBot="1" x14ac:dyDescent="0.3">
      <c r="I4" s="211">
        <v>0.375</v>
      </c>
      <c r="J4" s="212">
        <v>65</v>
      </c>
      <c r="L4" t="s">
        <v>155</v>
      </c>
      <c r="M4" s="164" t="s">
        <v>85</v>
      </c>
      <c r="N4" s="213">
        <v>3210.7</v>
      </c>
      <c r="O4" s="213">
        <v>255.25</v>
      </c>
      <c r="P4" s="213">
        <v>48.96</v>
      </c>
      <c r="Q4" s="213">
        <v>298.60000000000002</v>
      </c>
      <c r="R4" s="213">
        <v>41.74</v>
      </c>
      <c r="S4" s="214"/>
    </row>
    <row r="5" spans="1:20" x14ac:dyDescent="0.25">
      <c r="A5" s="334"/>
      <c r="B5" s="215" t="s">
        <v>156</v>
      </c>
      <c r="C5" s="215" t="s">
        <v>156</v>
      </c>
      <c r="D5" s="215" t="s">
        <v>156</v>
      </c>
      <c r="E5" s="215" t="s">
        <v>156</v>
      </c>
      <c r="F5" s="215" t="s">
        <v>156</v>
      </c>
      <c r="I5" s="211">
        <v>0.75</v>
      </c>
      <c r="J5" s="212">
        <v>130</v>
      </c>
      <c r="M5" s="164" t="s">
        <v>86</v>
      </c>
      <c r="N5" s="213">
        <v>2446.77</v>
      </c>
      <c r="O5" s="213">
        <v>194.52</v>
      </c>
      <c r="P5" s="213">
        <v>37.31</v>
      </c>
      <c r="Q5" s="213">
        <v>227.55</v>
      </c>
      <c r="R5" s="213">
        <v>31.81</v>
      </c>
      <c r="S5" s="214"/>
    </row>
    <row r="6" spans="1:20" x14ac:dyDescent="0.25">
      <c r="A6" s="335"/>
      <c r="B6" s="216" t="s">
        <v>157</v>
      </c>
      <c r="C6" s="216" t="s">
        <v>158</v>
      </c>
      <c r="D6" s="216" t="s">
        <v>159</v>
      </c>
      <c r="E6" s="216" t="s">
        <v>160</v>
      </c>
      <c r="F6" s="216" t="s">
        <v>161</v>
      </c>
      <c r="M6" s="164" t="s">
        <v>87</v>
      </c>
      <c r="N6" s="213">
        <v>2009.01</v>
      </c>
      <c r="O6" s="213">
        <v>159.72</v>
      </c>
      <c r="P6" s="213">
        <v>30.64</v>
      </c>
      <c r="Q6" s="213">
        <v>186.84</v>
      </c>
      <c r="R6" s="213">
        <v>26.12</v>
      </c>
      <c r="S6" s="214"/>
    </row>
    <row r="7" spans="1:20" ht="30" customHeight="1" x14ac:dyDescent="0.25">
      <c r="A7" s="335"/>
      <c r="B7" s="217" t="s">
        <v>162</v>
      </c>
      <c r="C7" s="217" t="s">
        <v>163</v>
      </c>
      <c r="D7" s="217" t="s">
        <v>164</v>
      </c>
      <c r="E7" s="217" t="s">
        <v>165</v>
      </c>
      <c r="F7" s="217" t="s">
        <v>166</v>
      </c>
      <c r="O7" s="218"/>
      <c r="P7" s="218"/>
      <c r="Q7" s="218"/>
      <c r="R7" s="218"/>
      <c r="S7" s="218"/>
      <c r="T7" s="218"/>
    </row>
    <row r="8" spans="1:20" ht="21.75" customHeight="1" x14ac:dyDescent="0.25">
      <c r="A8" s="335"/>
      <c r="B8" s="217" t="s">
        <v>167</v>
      </c>
      <c r="C8" s="217"/>
      <c r="D8" s="217" t="s">
        <v>168</v>
      </c>
      <c r="E8" s="217"/>
      <c r="F8" s="217"/>
      <c r="M8" s="164" t="s">
        <v>81</v>
      </c>
      <c r="N8" s="210" t="s">
        <v>147</v>
      </c>
      <c r="O8" s="210" t="s">
        <v>148</v>
      </c>
      <c r="P8" s="210" t="s">
        <v>149</v>
      </c>
      <c r="Q8" s="210" t="s">
        <v>150</v>
      </c>
      <c r="R8" s="210" t="s">
        <v>151</v>
      </c>
      <c r="S8" s="214"/>
      <c r="T8" s="218"/>
    </row>
    <row r="9" spans="1:20" ht="15.75" thickBot="1" x14ac:dyDescent="0.3">
      <c r="A9" s="335"/>
      <c r="B9" s="217" t="s">
        <v>169</v>
      </c>
      <c r="C9" s="217" t="s">
        <v>169</v>
      </c>
      <c r="D9" s="217" t="s">
        <v>169</v>
      </c>
      <c r="E9" s="219" t="s">
        <v>169</v>
      </c>
      <c r="F9" s="217" t="s">
        <v>169</v>
      </c>
      <c r="M9" s="164" t="s">
        <v>71</v>
      </c>
      <c r="N9" s="213">
        <v>31.82</v>
      </c>
      <c r="O9" s="213">
        <v>2.21</v>
      </c>
      <c r="P9" s="213">
        <v>0.42</v>
      </c>
      <c r="Q9" s="213">
        <v>2.96</v>
      </c>
      <c r="R9" s="213">
        <v>0.41</v>
      </c>
      <c r="S9" s="214"/>
      <c r="T9" s="218"/>
    </row>
    <row r="10" spans="1:20" ht="39" thickTop="1" x14ac:dyDescent="0.25">
      <c r="A10" s="220" t="s">
        <v>170</v>
      </c>
      <c r="B10" s="331" t="s">
        <v>171</v>
      </c>
      <c r="C10" s="331" t="s">
        <v>172</v>
      </c>
      <c r="D10" s="331" t="s">
        <v>173</v>
      </c>
      <c r="E10" s="331" t="s">
        <v>174</v>
      </c>
      <c r="F10" s="331" t="s">
        <v>175</v>
      </c>
      <c r="M10" s="164" t="s">
        <v>83</v>
      </c>
      <c r="N10" s="213">
        <v>19.75</v>
      </c>
      <c r="O10" s="213">
        <v>1.57</v>
      </c>
      <c r="P10" s="213">
        <v>0.3</v>
      </c>
      <c r="Q10" s="213">
        <v>1.84</v>
      </c>
      <c r="R10" s="213">
        <v>0.26</v>
      </c>
      <c r="S10" s="214"/>
      <c r="T10" s="218"/>
    </row>
    <row r="11" spans="1:20" x14ac:dyDescent="0.25">
      <c r="A11" s="221" t="s">
        <v>176</v>
      </c>
      <c r="B11" s="332"/>
      <c r="C11" s="332"/>
      <c r="D11" s="332"/>
      <c r="E11" s="332"/>
      <c r="F11" s="332"/>
      <c r="M11" s="164" t="s">
        <v>85</v>
      </c>
      <c r="N11" s="213">
        <v>18.45</v>
      </c>
      <c r="O11" s="213">
        <v>1.47</v>
      </c>
      <c r="P11" s="213">
        <v>0.28000000000000003</v>
      </c>
      <c r="Q11" s="213">
        <v>1.72</v>
      </c>
      <c r="R11" s="213">
        <v>0.24</v>
      </c>
      <c r="S11" s="214"/>
      <c r="T11" s="218"/>
    </row>
    <row r="12" spans="1:20" ht="15.75" thickBot="1" x14ac:dyDescent="0.3">
      <c r="A12" s="222" t="s">
        <v>177</v>
      </c>
      <c r="B12" s="333"/>
      <c r="C12" s="333"/>
      <c r="D12" s="333"/>
      <c r="E12" s="333"/>
      <c r="F12" s="333"/>
      <c r="M12" s="164" t="s">
        <v>86</v>
      </c>
      <c r="N12" s="213">
        <v>14.06</v>
      </c>
      <c r="O12" s="213">
        <v>1.1200000000000001</v>
      </c>
      <c r="P12" s="213">
        <v>0.21</v>
      </c>
      <c r="Q12" s="213">
        <v>1.31</v>
      </c>
      <c r="R12" s="213">
        <v>0.18</v>
      </c>
      <c r="S12" s="214"/>
      <c r="T12" s="218"/>
    </row>
    <row r="13" spans="1:20" x14ac:dyDescent="0.25">
      <c r="A13" s="221" t="s">
        <v>178</v>
      </c>
      <c r="B13" s="336" t="s">
        <v>179</v>
      </c>
      <c r="C13" s="336">
        <v>689.78</v>
      </c>
      <c r="D13" s="336">
        <v>644.54999999999995</v>
      </c>
      <c r="E13" s="336">
        <v>491.19</v>
      </c>
      <c r="F13" s="336">
        <v>403.31</v>
      </c>
      <c r="M13" s="164" t="s">
        <v>87</v>
      </c>
      <c r="N13" s="213">
        <v>11.55</v>
      </c>
      <c r="O13" s="213">
        <v>0.92</v>
      </c>
      <c r="P13" s="213">
        <v>0.18</v>
      </c>
      <c r="Q13" s="213">
        <v>1.07</v>
      </c>
      <c r="R13" s="213">
        <v>0.15</v>
      </c>
      <c r="S13" s="218"/>
      <c r="T13" s="218"/>
    </row>
    <row r="14" spans="1:20" x14ac:dyDescent="0.25">
      <c r="A14" s="221" t="s">
        <v>180</v>
      </c>
      <c r="B14" s="332"/>
      <c r="C14" s="332"/>
      <c r="D14" s="332"/>
      <c r="E14" s="332"/>
      <c r="F14" s="332"/>
      <c r="N14" s="218"/>
      <c r="O14" s="218"/>
      <c r="P14" s="218"/>
      <c r="Q14" s="218"/>
      <c r="R14" s="218"/>
      <c r="S14" s="218"/>
      <c r="T14" s="218"/>
    </row>
    <row r="15" spans="1:20" ht="51" x14ac:dyDescent="0.25">
      <c r="A15" s="221" t="s">
        <v>181</v>
      </c>
      <c r="B15" s="332"/>
      <c r="C15" s="332"/>
      <c r="D15" s="332"/>
      <c r="E15" s="332"/>
      <c r="F15" s="332"/>
    </row>
    <row r="16" spans="1:20" ht="15.75" thickBot="1" x14ac:dyDescent="0.3">
      <c r="A16" s="222" t="s">
        <v>182</v>
      </c>
      <c r="B16" s="333"/>
      <c r="C16" s="333"/>
      <c r="D16" s="333"/>
      <c r="E16" s="333"/>
      <c r="F16" s="333"/>
    </row>
    <row r="17" spans="1:6" x14ac:dyDescent="0.25">
      <c r="A17" s="221" t="s">
        <v>183</v>
      </c>
      <c r="B17" s="336">
        <v>384.58</v>
      </c>
      <c r="C17" s="336">
        <v>273.16000000000003</v>
      </c>
      <c r="D17" s="336">
        <v>255.25</v>
      </c>
      <c r="E17" s="336">
        <v>194.52</v>
      </c>
      <c r="F17" s="336">
        <v>159.72</v>
      </c>
    </row>
    <row r="18" spans="1:6" x14ac:dyDescent="0.25">
      <c r="A18" s="221" t="s">
        <v>184</v>
      </c>
      <c r="B18" s="332"/>
      <c r="C18" s="332"/>
      <c r="D18" s="332"/>
      <c r="E18" s="332"/>
      <c r="F18" s="332"/>
    </row>
    <row r="19" spans="1:6" ht="26.25" thickBot="1" x14ac:dyDescent="0.3">
      <c r="A19" s="222" t="s">
        <v>185</v>
      </c>
      <c r="B19" s="333"/>
      <c r="C19" s="333"/>
      <c r="D19" s="333"/>
      <c r="E19" s="333"/>
      <c r="F19" s="333"/>
    </row>
    <row r="20" spans="1:6" x14ac:dyDescent="0.25">
      <c r="A20" s="221" t="s">
        <v>186</v>
      </c>
      <c r="B20" s="336">
        <v>73.77</v>
      </c>
      <c r="C20" s="336">
        <v>52.4</v>
      </c>
      <c r="D20" s="336">
        <v>48.96</v>
      </c>
      <c r="E20" s="336">
        <v>37.31</v>
      </c>
      <c r="F20" s="336">
        <v>30.64</v>
      </c>
    </row>
    <row r="21" spans="1:6" x14ac:dyDescent="0.25">
      <c r="A21" s="221" t="s">
        <v>187</v>
      </c>
      <c r="B21" s="332"/>
      <c r="C21" s="332"/>
      <c r="D21" s="332"/>
      <c r="E21" s="332"/>
      <c r="F21" s="332"/>
    </row>
    <row r="22" spans="1:6" ht="26.25" thickBot="1" x14ac:dyDescent="0.3">
      <c r="A22" s="222" t="s">
        <v>185</v>
      </c>
      <c r="B22" s="333"/>
      <c r="C22" s="333"/>
      <c r="D22" s="333"/>
      <c r="E22" s="333"/>
      <c r="F22" s="333"/>
    </row>
    <row r="23" spans="1:6" x14ac:dyDescent="0.25">
      <c r="A23" s="221" t="s">
        <v>188</v>
      </c>
      <c r="B23" s="336">
        <v>514.89</v>
      </c>
      <c r="C23" s="336">
        <v>319.55</v>
      </c>
      <c r="D23" s="336">
        <v>298.60000000000002</v>
      </c>
      <c r="E23" s="336">
        <v>227.55</v>
      </c>
      <c r="F23" s="336">
        <v>186.84</v>
      </c>
    </row>
    <row r="24" spans="1:6" ht="15.75" thickBot="1" x14ac:dyDescent="0.3">
      <c r="A24" s="222" t="s">
        <v>189</v>
      </c>
      <c r="B24" s="333"/>
      <c r="C24" s="333"/>
      <c r="D24" s="333"/>
      <c r="E24" s="333"/>
      <c r="F24" s="333"/>
    </row>
    <row r="25" spans="1:6" x14ac:dyDescent="0.25">
      <c r="A25" s="221" t="s">
        <v>190</v>
      </c>
      <c r="B25" s="336">
        <v>71.97</v>
      </c>
      <c r="C25" s="336">
        <v>44.67</v>
      </c>
      <c r="D25" s="336">
        <v>41.74</v>
      </c>
      <c r="E25" s="336">
        <v>31.81</v>
      </c>
      <c r="F25" s="336">
        <v>26.12</v>
      </c>
    </row>
    <row r="26" spans="1:6" x14ac:dyDescent="0.25">
      <c r="A26" s="221" t="s">
        <v>191</v>
      </c>
      <c r="B26" s="332"/>
      <c r="C26" s="332"/>
      <c r="D26" s="332"/>
      <c r="E26" s="332"/>
      <c r="F26" s="332"/>
    </row>
    <row r="27" spans="1:6" ht="15.75" thickBot="1" x14ac:dyDescent="0.3">
      <c r="A27" s="222" t="s">
        <v>192</v>
      </c>
      <c r="B27" s="333"/>
      <c r="C27" s="333"/>
      <c r="D27" s="333"/>
      <c r="E27" s="333"/>
      <c r="F27" s="333"/>
    </row>
    <row r="28" spans="1:6" ht="15.75" thickBot="1" x14ac:dyDescent="0.3">
      <c r="A28" s="222" t="s">
        <v>193</v>
      </c>
      <c r="B28" s="223" t="s">
        <v>194</v>
      </c>
      <c r="C28" s="223" t="s">
        <v>195</v>
      </c>
      <c r="D28" s="223" t="s">
        <v>196</v>
      </c>
      <c r="E28" s="223" t="s">
        <v>197</v>
      </c>
      <c r="F28" s="223" t="s">
        <v>198</v>
      </c>
    </row>
    <row r="29" spans="1:6" ht="15.75" thickBot="1" x14ac:dyDescent="0.3">
      <c r="A29" s="224" t="s">
        <v>199</v>
      </c>
      <c r="B29" s="225" t="s">
        <v>200</v>
      </c>
      <c r="C29" s="225" t="s">
        <v>201</v>
      </c>
      <c r="D29" s="225" t="s">
        <v>202</v>
      </c>
      <c r="E29" s="225" t="s">
        <v>203</v>
      </c>
      <c r="F29" s="225" t="s">
        <v>204</v>
      </c>
    </row>
    <row r="30" spans="1:6" x14ac:dyDescent="0.25">
      <c r="A30" s="220" t="s">
        <v>205</v>
      </c>
      <c r="B30" s="336">
        <v>31.82</v>
      </c>
      <c r="C30" s="336">
        <v>19.75</v>
      </c>
      <c r="D30" s="336">
        <v>18.45</v>
      </c>
      <c r="E30" s="336">
        <v>14.06</v>
      </c>
      <c r="F30" s="336">
        <v>11.55</v>
      </c>
    </row>
    <row r="31" spans="1:6" ht="15.75" thickBot="1" x14ac:dyDescent="0.3">
      <c r="A31" s="222" t="s">
        <v>206</v>
      </c>
      <c r="B31" s="333"/>
      <c r="C31" s="333"/>
      <c r="D31" s="333"/>
      <c r="E31" s="333"/>
      <c r="F31" s="333"/>
    </row>
    <row r="32" spans="1:6" x14ac:dyDescent="0.25">
      <c r="A32" s="221" t="s">
        <v>207</v>
      </c>
      <c r="B32" s="336">
        <v>6.01</v>
      </c>
      <c r="C32" s="336">
        <v>3.96</v>
      </c>
      <c r="D32" s="336">
        <v>3.7</v>
      </c>
      <c r="E32" s="336">
        <v>2.82</v>
      </c>
      <c r="F32" s="336">
        <v>2.3199999999999998</v>
      </c>
    </row>
    <row r="33" spans="1:6" ht="38.25" x14ac:dyDescent="0.25">
      <c r="A33" s="221" t="s">
        <v>208</v>
      </c>
      <c r="B33" s="332"/>
      <c r="C33" s="332"/>
      <c r="D33" s="332"/>
      <c r="E33" s="332"/>
      <c r="F33" s="332"/>
    </row>
    <row r="34" spans="1:6" ht="15.75" thickBot="1" x14ac:dyDescent="0.3">
      <c r="A34" s="222" t="s">
        <v>209</v>
      </c>
      <c r="B34" s="333"/>
      <c r="C34" s="333"/>
      <c r="D34" s="333"/>
      <c r="E34" s="333"/>
      <c r="F34" s="333"/>
    </row>
    <row r="35" spans="1:6" x14ac:dyDescent="0.25">
      <c r="A35" s="221" t="s">
        <v>183</v>
      </c>
      <c r="B35" s="336">
        <v>2.21</v>
      </c>
      <c r="C35" s="336">
        <v>1.57</v>
      </c>
      <c r="D35" s="336">
        <v>1.47</v>
      </c>
      <c r="E35" s="336">
        <v>1.1200000000000001</v>
      </c>
      <c r="F35" s="336">
        <v>0.92</v>
      </c>
    </row>
    <row r="36" spans="1:6" x14ac:dyDescent="0.25">
      <c r="A36" s="221" t="s">
        <v>184</v>
      </c>
      <c r="B36" s="332"/>
      <c r="C36" s="332"/>
      <c r="D36" s="332"/>
      <c r="E36" s="332"/>
      <c r="F36" s="332"/>
    </row>
    <row r="37" spans="1:6" ht="26.25" thickBot="1" x14ac:dyDescent="0.3">
      <c r="A37" s="222" t="s">
        <v>210</v>
      </c>
      <c r="B37" s="333"/>
      <c r="C37" s="333"/>
      <c r="D37" s="333"/>
      <c r="E37" s="333"/>
      <c r="F37" s="333"/>
    </row>
    <row r="38" spans="1:6" x14ac:dyDescent="0.25">
      <c r="A38" s="221" t="s">
        <v>186</v>
      </c>
      <c r="B38" s="336">
        <v>0.42</v>
      </c>
      <c r="C38" s="336">
        <v>0.3</v>
      </c>
      <c r="D38" s="336">
        <v>0.28000000000000003</v>
      </c>
      <c r="E38" s="336">
        <v>0.21</v>
      </c>
      <c r="F38" s="336">
        <v>0.18</v>
      </c>
    </row>
    <row r="39" spans="1:6" x14ac:dyDescent="0.25">
      <c r="A39" s="221" t="s">
        <v>211</v>
      </c>
      <c r="B39" s="332"/>
      <c r="C39" s="332"/>
      <c r="D39" s="332"/>
      <c r="E39" s="332"/>
      <c r="F39" s="332"/>
    </row>
    <row r="40" spans="1:6" ht="26.25" thickBot="1" x14ac:dyDescent="0.3">
      <c r="A40" s="222" t="s">
        <v>210</v>
      </c>
      <c r="B40" s="333"/>
      <c r="C40" s="333"/>
      <c r="D40" s="333"/>
      <c r="E40" s="333"/>
      <c r="F40" s="333"/>
    </row>
    <row r="41" spans="1:6" x14ac:dyDescent="0.25">
      <c r="A41" s="221" t="s">
        <v>188</v>
      </c>
      <c r="B41" s="336">
        <v>2.96</v>
      </c>
      <c r="C41" s="336">
        <v>1.84</v>
      </c>
      <c r="D41" s="336">
        <v>1.72</v>
      </c>
      <c r="E41" s="336">
        <v>1.31</v>
      </c>
      <c r="F41" s="336">
        <v>1.07</v>
      </c>
    </row>
    <row r="42" spans="1:6" ht="15.75" thickBot="1" x14ac:dyDescent="0.3">
      <c r="A42" s="222" t="s">
        <v>189</v>
      </c>
      <c r="B42" s="333"/>
      <c r="C42" s="333"/>
      <c r="D42" s="333"/>
      <c r="E42" s="333"/>
      <c r="F42" s="333"/>
    </row>
    <row r="43" spans="1:6" x14ac:dyDescent="0.25">
      <c r="A43" s="221" t="s">
        <v>190</v>
      </c>
      <c r="B43" s="336">
        <v>0.41</v>
      </c>
      <c r="C43" s="336">
        <v>0.26</v>
      </c>
      <c r="D43" s="336">
        <v>0.24</v>
      </c>
      <c r="E43" s="336">
        <v>0.18</v>
      </c>
      <c r="F43" s="336">
        <v>0.15</v>
      </c>
    </row>
    <row r="44" spans="1:6" x14ac:dyDescent="0.25">
      <c r="A44" s="221" t="s">
        <v>191</v>
      </c>
      <c r="B44" s="332"/>
      <c r="C44" s="332"/>
      <c r="D44" s="332"/>
      <c r="E44" s="332"/>
      <c r="F44" s="332"/>
    </row>
    <row r="45" spans="1:6" ht="15.75" thickBot="1" x14ac:dyDescent="0.3">
      <c r="A45" s="222" t="s">
        <v>212</v>
      </c>
      <c r="B45" s="333"/>
      <c r="C45" s="333"/>
      <c r="D45" s="333"/>
      <c r="E45" s="333"/>
      <c r="F45" s="333"/>
    </row>
    <row r="46" spans="1:6" ht="15.75" thickBot="1" x14ac:dyDescent="0.3">
      <c r="A46" s="222" t="s">
        <v>213</v>
      </c>
      <c r="B46" s="223">
        <v>37.83</v>
      </c>
      <c r="C46" s="223">
        <v>23.71</v>
      </c>
      <c r="D46" s="223">
        <v>22.16</v>
      </c>
      <c r="E46" s="223">
        <v>16.88</v>
      </c>
      <c r="F46" s="223">
        <v>13.86</v>
      </c>
    </row>
    <row r="47" spans="1:6" ht="15.75" thickBot="1" x14ac:dyDescent="0.3">
      <c r="A47" s="224" t="s">
        <v>199</v>
      </c>
      <c r="B47" s="225">
        <v>38</v>
      </c>
      <c r="C47" s="225">
        <v>24</v>
      </c>
      <c r="D47" s="225">
        <v>22</v>
      </c>
      <c r="E47" s="225">
        <v>17</v>
      </c>
      <c r="F47" s="225">
        <v>14</v>
      </c>
    </row>
    <row r="48" spans="1:6" x14ac:dyDescent="0.25">
      <c r="A48" s="226"/>
    </row>
  </sheetData>
  <mergeCells count="61">
    <mergeCell ref="B43:B45"/>
    <mergeCell ref="C43:C45"/>
    <mergeCell ref="D43:D45"/>
    <mergeCell ref="E43:E45"/>
    <mergeCell ref="F43:F45"/>
    <mergeCell ref="B38:B40"/>
    <mergeCell ref="C38:C40"/>
    <mergeCell ref="D38:D40"/>
    <mergeCell ref="E38:E40"/>
    <mergeCell ref="F38:F40"/>
    <mergeCell ref="B41:B42"/>
    <mergeCell ref="C41:C42"/>
    <mergeCell ref="D41:D42"/>
    <mergeCell ref="E41:E42"/>
    <mergeCell ref="F41:F42"/>
    <mergeCell ref="B32:B34"/>
    <mergeCell ref="C32:C34"/>
    <mergeCell ref="D32:D34"/>
    <mergeCell ref="E32:E34"/>
    <mergeCell ref="F32:F34"/>
    <mergeCell ref="B35:B37"/>
    <mergeCell ref="C35:C37"/>
    <mergeCell ref="D35:D37"/>
    <mergeCell ref="E35:E37"/>
    <mergeCell ref="F35:F37"/>
    <mergeCell ref="B25:B27"/>
    <mergeCell ref="C25:C27"/>
    <mergeCell ref="D25:D27"/>
    <mergeCell ref="E25:E27"/>
    <mergeCell ref="F25:F27"/>
    <mergeCell ref="B30:B31"/>
    <mergeCell ref="C30:C31"/>
    <mergeCell ref="D30:D31"/>
    <mergeCell ref="E30:E31"/>
    <mergeCell ref="F30:F31"/>
    <mergeCell ref="B20:B22"/>
    <mergeCell ref="C20:C22"/>
    <mergeCell ref="D20:D22"/>
    <mergeCell ref="E20:E22"/>
    <mergeCell ref="F20:F22"/>
    <mergeCell ref="B23:B24"/>
    <mergeCell ref="C23:C24"/>
    <mergeCell ref="D23:D24"/>
    <mergeCell ref="E23:E24"/>
    <mergeCell ref="F23:F24"/>
    <mergeCell ref="B13:B16"/>
    <mergeCell ref="C13:C16"/>
    <mergeCell ref="D13:D16"/>
    <mergeCell ref="E13:E16"/>
    <mergeCell ref="F13:F16"/>
    <mergeCell ref="B17:B19"/>
    <mergeCell ref="C17:C19"/>
    <mergeCell ref="D17:D19"/>
    <mergeCell ref="E17:E19"/>
    <mergeCell ref="F17:F19"/>
    <mergeCell ref="F10:F12"/>
    <mergeCell ref="A5:A9"/>
    <mergeCell ref="B10:B12"/>
    <mergeCell ref="C10:C12"/>
    <mergeCell ref="D10:D12"/>
    <mergeCell ref="E10:E12"/>
  </mergeCells>
  <pageMargins left="0.7" right="0.7" top="0.78740157499999996" bottom="0.78740157499999996"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3">
    <pageSetUpPr fitToPage="1"/>
  </sheetPr>
  <dimension ref="A3:O67"/>
  <sheetViews>
    <sheetView showGridLines="0" topLeftCell="B1" workbookViewId="0">
      <selection activeCell="D13" sqref="D13"/>
    </sheetView>
  </sheetViews>
  <sheetFormatPr baseColWidth="10" defaultColWidth="11.42578125" defaultRowHeight="14.25" x14ac:dyDescent="0.2"/>
  <cols>
    <col min="1" max="1" width="7.42578125" style="85" customWidth="1"/>
    <col min="2" max="2" width="7.140625" style="85" customWidth="1"/>
    <col min="3" max="3" width="19.7109375" style="85" customWidth="1"/>
    <col min="4" max="5" width="23.7109375" style="85" customWidth="1"/>
    <col min="6" max="6" width="20.85546875" style="85" customWidth="1"/>
    <col min="7" max="7" width="14.42578125" style="85" customWidth="1"/>
    <col min="8" max="8" width="17.42578125" style="85" customWidth="1"/>
    <col min="9" max="9" width="13.28515625" style="85" customWidth="1"/>
    <col min="10" max="11" width="23.140625" style="85" customWidth="1"/>
    <col min="12" max="12" width="49" style="68" customWidth="1"/>
    <col min="13" max="15" width="11.42578125" style="68"/>
    <col min="16" max="16384" width="11.42578125" style="85"/>
  </cols>
  <sheetData>
    <row r="3" spans="1:15" s="58" customFormat="1" ht="15" x14ac:dyDescent="0.25">
      <c r="B3" s="337" t="str">
        <f>"zahlenmäßiger Nachweis - Anlage zum Auszahlungsantrag" &amp; " " &amp; 'Gesamtübersicht je AZ'!$C$3</f>
        <v xml:space="preserve">zahlenmäßiger Nachweis - Anlage zum Auszahlungsantrag </v>
      </c>
      <c r="C3" s="337"/>
      <c r="D3" s="337"/>
      <c r="E3" s="337"/>
      <c r="F3" s="337"/>
      <c r="G3" s="337"/>
      <c r="H3" s="337"/>
      <c r="I3" s="337"/>
      <c r="J3" s="337"/>
      <c r="K3" s="337"/>
      <c r="L3" s="337"/>
      <c r="M3" s="60"/>
      <c r="N3" s="60"/>
      <c r="O3" s="60"/>
    </row>
    <row r="4" spans="1:15" s="60" customFormat="1" ht="15" x14ac:dyDescent="0.25">
      <c r="B4" s="59"/>
      <c r="C4" s="59"/>
      <c r="D4" s="59"/>
      <c r="E4" s="59"/>
      <c r="F4" s="59"/>
      <c r="G4" s="59"/>
      <c r="H4" s="59"/>
      <c r="I4" s="59"/>
      <c r="J4" s="59"/>
      <c r="K4" s="59"/>
      <c r="L4" s="59"/>
    </row>
    <row r="5" spans="1:15" s="58" customFormat="1" ht="36" customHeight="1" x14ac:dyDescent="0.25">
      <c r="B5" s="61"/>
      <c r="C5" s="62"/>
      <c r="D5" s="62"/>
      <c r="E5" s="62"/>
      <c r="F5" s="63"/>
      <c r="G5" s="63"/>
      <c r="H5" s="64"/>
      <c r="J5" s="340" t="s">
        <v>28</v>
      </c>
      <c r="K5" s="340"/>
      <c r="M5" s="60"/>
      <c r="N5" s="60"/>
      <c r="O5" s="60"/>
    </row>
    <row r="6" spans="1:15" s="58" customFormat="1" ht="15" customHeight="1" x14ac:dyDescent="0.25">
      <c r="B6" s="301" t="s">
        <v>8</v>
      </c>
      <c r="C6" s="301"/>
      <c r="D6" s="301"/>
      <c r="E6" s="310">
        <f>'Gesamtübersicht je AZ'!$B$7</f>
        <v>0</v>
      </c>
      <c r="F6" s="311"/>
      <c r="G6" s="311"/>
      <c r="H6" s="312"/>
      <c r="I6" s="68"/>
      <c r="M6" s="60"/>
      <c r="N6" s="60"/>
      <c r="O6" s="60"/>
    </row>
    <row r="7" spans="1:15" s="58" customFormat="1" ht="15" customHeight="1" x14ac:dyDescent="0.25">
      <c r="B7" s="301" t="s">
        <v>9</v>
      </c>
      <c r="C7" s="301"/>
      <c r="D7" s="301"/>
      <c r="E7" s="310">
        <f>'Gesamtübersicht je AZ'!$B$8</f>
        <v>0</v>
      </c>
      <c r="F7" s="311"/>
      <c r="G7" s="311"/>
      <c r="H7" s="312"/>
      <c r="I7" s="68"/>
      <c r="J7" s="68"/>
      <c r="K7" s="68"/>
      <c r="L7" s="68"/>
      <c r="O7" s="60"/>
    </row>
    <row r="8" spans="1:15" s="58" customFormat="1" ht="33.75" customHeight="1" x14ac:dyDescent="0.25">
      <c r="B8" s="299" t="s">
        <v>10</v>
      </c>
      <c r="C8" s="299"/>
      <c r="D8" s="299"/>
      <c r="E8" s="343">
        <f>'Gesamtübersicht je AZ'!$B$9</f>
        <v>0</v>
      </c>
      <c r="F8" s="344"/>
      <c r="G8" s="344"/>
      <c r="H8" s="345"/>
      <c r="I8" s="68"/>
      <c r="M8" s="60"/>
      <c r="N8" s="60"/>
      <c r="O8" s="60"/>
    </row>
    <row r="9" spans="1:15" s="58" customFormat="1" ht="15.75" x14ac:dyDescent="0.25">
      <c r="B9" s="61"/>
      <c r="C9" s="62"/>
      <c r="D9" s="62"/>
      <c r="E9" s="62"/>
      <c r="F9" s="63"/>
      <c r="G9" s="63"/>
      <c r="H9" s="64"/>
      <c r="I9" s="67"/>
      <c r="J9" s="68"/>
      <c r="K9" s="68"/>
      <c r="L9" s="68"/>
      <c r="M9" s="60"/>
      <c r="N9" s="60"/>
      <c r="O9" s="60"/>
    </row>
    <row r="10" spans="1:15" s="230" customFormat="1" ht="45.75" customHeight="1" x14ac:dyDescent="0.25">
      <c r="A10" s="338" t="s">
        <v>114</v>
      </c>
      <c r="B10" s="338" t="s">
        <v>29</v>
      </c>
      <c r="C10" s="349" t="s">
        <v>57</v>
      </c>
      <c r="D10" s="349" t="s">
        <v>58</v>
      </c>
      <c r="E10" s="338" t="s">
        <v>214</v>
      </c>
      <c r="F10" s="338" t="s">
        <v>59</v>
      </c>
      <c r="G10" s="338" t="s">
        <v>215</v>
      </c>
      <c r="H10" s="338" t="s">
        <v>216</v>
      </c>
      <c r="I10" s="128" t="s">
        <v>217</v>
      </c>
      <c r="J10" s="338" t="s">
        <v>38</v>
      </c>
      <c r="K10" s="128" t="s">
        <v>218</v>
      </c>
      <c r="L10" s="338" t="s">
        <v>134</v>
      </c>
      <c r="M10" s="69"/>
      <c r="N10" s="69"/>
      <c r="O10" s="69"/>
    </row>
    <row r="11" spans="1:15" ht="45.75" customHeight="1" x14ac:dyDescent="0.2">
      <c r="A11" s="348"/>
      <c r="B11" s="348"/>
      <c r="C11" s="350"/>
      <c r="D11" s="350"/>
      <c r="E11" s="348"/>
      <c r="F11" s="348"/>
      <c r="G11" s="348"/>
      <c r="H11" s="348"/>
      <c r="I11" s="129" t="s">
        <v>39</v>
      </c>
      <c r="J11" s="348"/>
      <c r="K11" s="129" t="s">
        <v>39</v>
      </c>
      <c r="L11" s="339"/>
    </row>
    <row r="12" spans="1:15" ht="14.25" hidden="1" customHeight="1" x14ac:dyDescent="0.25">
      <c r="A12" s="115"/>
      <c r="B12" s="115"/>
      <c r="C12" s="115"/>
      <c r="D12" s="115"/>
      <c r="E12" s="115"/>
      <c r="F12" s="115"/>
      <c r="G12" s="115"/>
      <c r="H12" s="115"/>
      <c r="I12" s="115"/>
      <c r="J12" s="115"/>
      <c r="K12" s="115"/>
      <c r="L12" s="115"/>
    </row>
    <row r="13" spans="1:15" x14ac:dyDescent="0.2">
      <c r="A13" s="286">
        <v>1</v>
      </c>
      <c r="B13" s="231">
        <f t="shared" ref="B13:B34" si="0">ROW()-12</f>
        <v>1</v>
      </c>
      <c r="C13" s="232"/>
      <c r="D13" s="232"/>
      <c r="E13" s="233"/>
      <c r="F13" s="234"/>
      <c r="G13" s="235"/>
      <c r="H13" s="236"/>
      <c r="I13" s="237"/>
      <c r="J13" s="238"/>
      <c r="K13" s="239">
        <f t="shared" ref="K13:K35" si="1">I13</f>
        <v>0</v>
      </c>
      <c r="L13" s="240"/>
    </row>
    <row r="14" spans="1:15" x14ac:dyDescent="0.2">
      <c r="A14" s="286"/>
      <c r="B14" s="241">
        <f t="shared" si="0"/>
        <v>2</v>
      </c>
      <c r="C14" s="72"/>
      <c r="D14" s="72"/>
      <c r="E14" s="73"/>
      <c r="F14" s="242"/>
      <c r="G14" s="199"/>
      <c r="H14" s="243"/>
      <c r="I14" s="75"/>
      <c r="J14" s="74"/>
      <c r="K14" s="244">
        <f t="shared" si="1"/>
        <v>0</v>
      </c>
      <c r="L14" s="76"/>
    </row>
    <row r="15" spans="1:15" x14ac:dyDescent="0.2">
      <c r="A15" s="286"/>
      <c r="B15" s="241">
        <f t="shared" si="0"/>
        <v>3</v>
      </c>
      <c r="C15" s="72"/>
      <c r="D15" s="72"/>
      <c r="E15" s="73"/>
      <c r="F15" s="242"/>
      <c r="G15" s="199"/>
      <c r="H15" s="243"/>
      <c r="I15" s="75"/>
      <c r="J15" s="74"/>
      <c r="K15" s="244">
        <f t="shared" si="1"/>
        <v>0</v>
      </c>
      <c r="L15" s="76"/>
    </row>
    <row r="16" spans="1:15" x14ac:dyDescent="0.2">
      <c r="A16" s="286"/>
      <c r="B16" s="241">
        <f>ROW()-12</f>
        <v>4</v>
      </c>
      <c r="C16" s="72"/>
      <c r="D16" s="72"/>
      <c r="E16" s="73"/>
      <c r="F16" s="242"/>
      <c r="G16" s="199"/>
      <c r="H16" s="243"/>
      <c r="I16" s="75"/>
      <c r="J16" s="74"/>
      <c r="K16" s="244">
        <f>I16</f>
        <v>0</v>
      </c>
      <c r="L16" s="76"/>
    </row>
    <row r="17" spans="1:12" x14ac:dyDescent="0.2">
      <c r="A17" s="286"/>
      <c r="B17" s="241">
        <f>ROW()-12</f>
        <v>5</v>
      </c>
      <c r="C17" s="72"/>
      <c r="D17" s="72"/>
      <c r="E17" s="73"/>
      <c r="F17" s="242"/>
      <c r="G17" s="199"/>
      <c r="H17" s="243"/>
      <c r="I17" s="75"/>
      <c r="J17" s="74"/>
      <c r="K17" s="244">
        <f>I17</f>
        <v>0</v>
      </c>
      <c r="L17" s="76"/>
    </row>
    <row r="18" spans="1:12" x14ac:dyDescent="0.2">
      <c r="A18" s="286"/>
      <c r="B18" s="241">
        <f>ROW()-12</f>
        <v>6</v>
      </c>
      <c r="C18" s="72"/>
      <c r="D18" s="72"/>
      <c r="E18" s="73"/>
      <c r="F18" s="242"/>
      <c r="G18" s="199"/>
      <c r="H18" s="243"/>
      <c r="I18" s="75"/>
      <c r="J18" s="74"/>
      <c r="K18" s="244">
        <f>I18</f>
        <v>0</v>
      </c>
      <c r="L18" s="76"/>
    </row>
    <row r="19" spans="1:12" x14ac:dyDescent="0.2">
      <c r="A19" s="286"/>
      <c r="B19" s="241">
        <f t="shared" si="0"/>
        <v>7</v>
      </c>
      <c r="C19" s="72"/>
      <c r="D19" s="72"/>
      <c r="E19" s="73"/>
      <c r="F19" s="242"/>
      <c r="G19" s="199"/>
      <c r="H19" s="243"/>
      <c r="I19" s="75"/>
      <c r="J19" s="74"/>
      <c r="K19" s="244">
        <f t="shared" si="1"/>
        <v>0</v>
      </c>
      <c r="L19" s="76"/>
    </row>
    <row r="20" spans="1:12" x14ac:dyDescent="0.2">
      <c r="A20" s="286"/>
      <c r="B20" s="241">
        <f t="shared" si="0"/>
        <v>8</v>
      </c>
      <c r="C20" s="72"/>
      <c r="D20" s="72"/>
      <c r="E20" s="73"/>
      <c r="F20" s="242"/>
      <c r="G20" s="199"/>
      <c r="H20" s="243"/>
      <c r="I20" s="75"/>
      <c r="J20" s="74"/>
      <c r="K20" s="244">
        <f t="shared" si="1"/>
        <v>0</v>
      </c>
      <c r="L20" s="76"/>
    </row>
    <row r="21" spans="1:12" x14ac:dyDescent="0.2">
      <c r="A21" s="286"/>
      <c r="B21" s="241">
        <f>ROW()-12</f>
        <v>9</v>
      </c>
      <c r="C21" s="72"/>
      <c r="D21" s="72"/>
      <c r="E21" s="73"/>
      <c r="F21" s="242"/>
      <c r="G21" s="199"/>
      <c r="H21" s="243"/>
      <c r="I21" s="75"/>
      <c r="J21" s="74"/>
      <c r="K21" s="244">
        <f t="shared" si="1"/>
        <v>0</v>
      </c>
      <c r="L21" s="76"/>
    </row>
    <row r="22" spans="1:12" x14ac:dyDescent="0.2">
      <c r="A22" s="286"/>
      <c r="B22" s="241">
        <f>ROW()-12</f>
        <v>10</v>
      </c>
      <c r="C22" s="72"/>
      <c r="D22" s="72"/>
      <c r="E22" s="73"/>
      <c r="F22" s="242"/>
      <c r="G22" s="199"/>
      <c r="H22" s="243"/>
      <c r="I22" s="75"/>
      <c r="J22" s="74"/>
      <c r="K22" s="244">
        <f t="shared" si="1"/>
        <v>0</v>
      </c>
      <c r="L22" s="76"/>
    </row>
    <row r="23" spans="1:12" x14ac:dyDescent="0.2">
      <c r="A23" s="286"/>
      <c r="B23" s="241">
        <f>ROW()-12</f>
        <v>11</v>
      </c>
      <c r="C23" s="72"/>
      <c r="D23" s="72"/>
      <c r="E23" s="73"/>
      <c r="F23" s="242"/>
      <c r="G23" s="199"/>
      <c r="H23" s="243"/>
      <c r="I23" s="75"/>
      <c r="J23" s="74"/>
      <c r="K23" s="244">
        <f t="shared" si="1"/>
        <v>0</v>
      </c>
      <c r="L23" s="76"/>
    </row>
    <row r="24" spans="1:12" x14ac:dyDescent="0.2">
      <c r="A24" s="286"/>
      <c r="B24" s="241">
        <f>ROW()-12</f>
        <v>12</v>
      </c>
      <c r="C24" s="72"/>
      <c r="D24" s="72"/>
      <c r="E24" s="73"/>
      <c r="F24" s="242"/>
      <c r="G24" s="199"/>
      <c r="H24" s="243"/>
      <c r="I24" s="75"/>
      <c r="J24" s="74"/>
      <c r="K24" s="244">
        <f t="shared" si="1"/>
        <v>0</v>
      </c>
      <c r="L24" s="76"/>
    </row>
    <row r="25" spans="1:12" x14ac:dyDescent="0.2">
      <c r="A25" s="286"/>
      <c r="B25" s="241">
        <f>ROW()-12</f>
        <v>13</v>
      </c>
      <c r="C25" s="72"/>
      <c r="D25" s="72"/>
      <c r="E25" s="73"/>
      <c r="F25" s="242"/>
      <c r="G25" s="199"/>
      <c r="H25" s="243"/>
      <c r="I25" s="75"/>
      <c r="J25" s="74"/>
      <c r="K25" s="244">
        <f t="shared" si="1"/>
        <v>0</v>
      </c>
      <c r="L25" s="76"/>
    </row>
    <row r="26" spans="1:12" x14ac:dyDescent="0.2">
      <c r="A26" s="286"/>
      <c r="B26" s="241">
        <f t="shared" si="0"/>
        <v>14</v>
      </c>
      <c r="C26" s="72"/>
      <c r="D26" s="72"/>
      <c r="E26" s="73"/>
      <c r="F26" s="242"/>
      <c r="G26" s="199"/>
      <c r="H26" s="243"/>
      <c r="I26" s="75"/>
      <c r="J26" s="74"/>
      <c r="K26" s="244">
        <f t="shared" si="1"/>
        <v>0</v>
      </c>
      <c r="L26" s="76"/>
    </row>
    <row r="27" spans="1:12" x14ac:dyDescent="0.2">
      <c r="A27" s="286"/>
      <c r="B27" s="241">
        <f t="shared" si="0"/>
        <v>15</v>
      </c>
      <c r="C27" s="72"/>
      <c r="D27" s="72"/>
      <c r="E27" s="73"/>
      <c r="F27" s="242"/>
      <c r="G27" s="199"/>
      <c r="H27" s="243"/>
      <c r="I27" s="75"/>
      <c r="J27" s="74"/>
      <c r="K27" s="244">
        <f t="shared" si="1"/>
        <v>0</v>
      </c>
      <c r="L27" s="76"/>
    </row>
    <row r="28" spans="1:12" x14ac:dyDescent="0.2">
      <c r="A28" s="286"/>
      <c r="B28" s="241">
        <f t="shared" si="0"/>
        <v>16</v>
      </c>
      <c r="C28" s="72"/>
      <c r="D28" s="72"/>
      <c r="E28" s="73"/>
      <c r="F28" s="242"/>
      <c r="G28" s="199"/>
      <c r="H28" s="243"/>
      <c r="I28" s="75"/>
      <c r="J28" s="74"/>
      <c r="K28" s="244">
        <f t="shared" si="1"/>
        <v>0</v>
      </c>
      <c r="L28" s="76"/>
    </row>
    <row r="29" spans="1:12" x14ac:dyDescent="0.2">
      <c r="A29" s="286"/>
      <c r="B29" s="241">
        <f t="shared" si="0"/>
        <v>17</v>
      </c>
      <c r="C29" s="72"/>
      <c r="D29" s="72"/>
      <c r="E29" s="73"/>
      <c r="F29" s="242"/>
      <c r="G29" s="199"/>
      <c r="H29" s="243"/>
      <c r="I29" s="75"/>
      <c r="J29" s="74"/>
      <c r="K29" s="244">
        <f t="shared" si="1"/>
        <v>0</v>
      </c>
      <c r="L29" s="76"/>
    </row>
    <row r="30" spans="1:12" x14ac:dyDescent="0.2">
      <c r="A30" s="286"/>
      <c r="B30" s="241">
        <f>ROW()-12</f>
        <v>18</v>
      </c>
      <c r="C30" s="72"/>
      <c r="D30" s="72"/>
      <c r="E30" s="73"/>
      <c r="F30" s="242"/>
      <c r="G30" s="199"/>
      <c r="H30" s="243"/>
      <c r="I30" s="75"/>
      <c r="J30" s="74"/>
      <c r="K30" s="244">
        <f t="shared" si="1"/>
        <v>0</v>
      </c>
      <c r="L30" s="76"/>
    </row>
    <row r="31" spans="1:12" x14ac:dyDescent="0.2">
      <c r="A31" s="286"/>
      <c r="B31" s="241">
        <f>ROW()-12</f>
        <v>19</v>
      </c>
      <c r="C31" s="72"/>
      <c r="D31" s="72"/>
      <c r="E31" s="73"/>
      <c r="F31" s="242"/>
      <c r="G31" s="199"/>
      <c r="H31" s="243"/>
      <c r="I31" s="75"/>
      <c r="J31" s="74"/>
      <c r="K31" s="244">
        <f t="shared" si="1"/>
        <v>0</v>
      </c>
      <c r="L31" s="76"/>
    </row>
    <row r="32" spans="1:12" x14ac:dyDescent="0.2">
      <c r="A32" s="286"/>
      <c r="B32" s="241">
        <f>ROW()-12</f>
        <v>20</v>
      </c>
      <c r="C32" s="72"/>
      <c r="D32" s="72"/>
      <c r="E32" s="73"/>
      <c r="F32" s="242"/>
      <c r="G32" s="199"/>
      <c r="H32" s="243"/>
      <c r="I32" s="75"/>
      <c r="J32" s="74"/>
      <c r="K32" s="244">
        <f t="shared" si="1"/>
        <v>0</v>
      </c>
      <c r="L32" s="76"/>
    </row>
    <row r="33" spans="1:12" x14ac:dyDescent="0.2">
      <c r="A33" s="286"/>
      <c r="B33" s="241">
        <f>ROW()-12</f>
        <v>21</v>
      </c>
      <c r="C33" s="72"/>
      <c r="D33" s="72"/>
      <c r="E33" s="73"/>
      <c r="F33" s="242"/>
      <c r="G33" s="199"/>
      <c r="H33" s="243"/>
      <c r="I33" s="75"/>
      <c r="J33" s="74"/>
      <c r="K33" s="244">
        <f t="shared" si="1"/>
        <v>0</v>
      </c>
      <c r="L33" s="76"/>
    </row>
    <row r="34" spans="1:12" x14ac:dyDescent="0.2">
      <c r="A34" s="286"/>
      <c r="B34" s="241">
        <f t="shared" si="0"/>
        <v>22</v>
      </c>
      <c r="C34" s="72"/>
      <c r="D34" s="72"/>
      <c r="E34" s="73"/>
      <c r="F34" s="242"/>
      <c r="G34" s="199"/>
      <c r="H34" s="243"/>
      <c r="I34" s="75"/>
      <c r="J34" s="74"/>
      <c r="K34" s="244">
        <f t="shared" si="1"/>
        <v>0</v>
      </c>
      <c r="L34" s="76"/>
    </row>
    <row r="35" spans="1:12" x14ac:dyDescent="0.2">
      <c r="A35" s="286"/>
      <c r="B35" s="245">
        <f>ROW()-12</f>
        <v>23</v>
      </c>
      <c r="C35" s="77"/>
      <c r="D35" s="77"/>
      <c r="E35" s="78"/>
      <c r="F35" s="246"/>
      <c r="G35" s="247"/>
      <c r="H35" s="248"/>
      <c r="I35" s="80"/>
      <c r="J35" s="79"/>
      <c r="K35" s="249">
        <f t="shared" si="1"/>
        <v>0</v>
      </c>
      <c r="L35" s="81"/>
    </row>
    <row r="36" spans="1:12" x14ac:dyDescent="0.2">
      <c r="B36" s="82"/>
      <c r="C36" s="82"/>
      <c r="D36" s="82"/>
      <c r="E36" s="82"/>
      <c r="F36" s="82"/>
      <c r="G36" s="82"/>
      <c r="H36" s="172" t="s">
        <v>72</v>
      </c>
      <c r="I36" s="171">
        <f>SUM(I13:I35)</f>
        <v>0</v>
      </c>
      <c r="K36" s="171">
        <f>SUM(K13:K35)</f>
        <v>0</v>
      </c>
      <c r="L36" s="82"/>
    </row>
    <row r="37" spans="1:12" x14ac:dyDescent="0.2">
      <c r="B37" s="82"/>
      <c r="C37" s="82"/>
      <c r="D37" s="82"/>
      <c r="E37" s="82"/>
      <c r="F37" s="82"/>
      <c r="G37" s="82"/>
      <c r="H37" s="82"/>
      <c r="I37" s="84"/>
      <c r="J37" s="84"/>
      <c r="K37" s="82"/>
      <c r="L37" s="82"/>
    </row>
    <row r="38" spans="1:12" ht="15" x14ac:dyDescent="0.2">
      <c r="B38" s="341" t="s">
        <v>219</v>
      </c>
      <c r="C38" s="342"/>
      <c r="D38" s="342"/>
      <c r="E38" s="342"/>
      <c r="F38" s="342"/>
      <c r="G38" s="342"/>
      <c r="H38" s="342"/>
      <c r="I38" s="342"/>
      <c r="J38" s="342"/>
      <c r="K38" s="250"/>
    </row>
    <row r="39" spans="1:12" ht="31.5" customHeight="1" x14ac:dyDescent="0.2">
      <c r="B39" s="346" t="s">
        <v>220</v>
      </c>
      <c r="C39" s="347"/>
      <c r="D39" s="347"/>
      <c r="E39" s="347"/>
      <c r="F39" s="347"/>
      <c r="G39" s="347"/>
      <c r="H39" s="347"/>
      <c r="I39" s="347"/>
      <c r="J39" s="347"/>
      <c r="K39" s="68"/>
    </row>
    <row r="40" spans="1:12" x14ac:dyDescent="0.2">
      <c r="K40" s="68"/>
    </row>
    <row r="41" spans="1:12" x14ac:dyDescent="0.2">
      <c r="B41" s="68"/>
      <c r="C41" s="68"/>
      <c r="D41" s="68"/>
      <c r="E41" s="68"/>
      <c r="F41" s="68"/>
      <c r="G41" s="68"/>
      <c r="H41" s="68"/>
      <c r="I41" s="68"/>
      <c r="J41" s="68"/>
      <c r="K41" s="68"/>
    </row>
    <row r="42" spans="1:12" x14ac:dyDescent="0.2">
      <c r="B42" s="68"/>
      <c r="C42" s="68"/>
      <c r="D42" s="68"/>
      <c r="E42" s="68"/>
      <c r="F42" s="68"/>
      <c r="G42" s="68"/>
      <c r="H42" s="68"/>
      <c r="I42" s="68"/>
      <c r="J42" s="68"/>
      <c r="K42" s="68"/>
    </row>
    <row r="43" spans="1:12" x14ac:dyDescent="0.2">
      <c r="B43" s="68"/>
      <c r="C43" s="68"/>
      <c r="D43" s="68"/>
      <c r="E43" s="68"/>
      <c r="F43" s="68"/>
      <c r="G43" s="68"/>
      <c r="H43" s="68"/>
      <c r="I43" s="68"/>
      <c r="J43" s="68"/>
      <c r="K43" s="68"/>
    </row>
    <row r="44" spans="1:12" x14ac:dyDescent="0.2">
      <c r="B44" s="68"/>
      <c r="C44" s="68"/>
      <c r="D44" s="68"/>
      <c r="E44" s="68"/>
      <c r="F44" s="68"/>
      <c r="G44" s="68"/>
      <c r="H44" s="68"/>
      <c r="I44" s="68"/>
      <c r="J44" s="68"/>
      <c r="K44" s="68"/>
    </row>
    <row r="45" spans="1:12" x14ac:dyDescent="0.2">
      <c r="B45" s="68"/>
      <c r="C45" s="68"/>
      <c r="D45" s="68"/>
      <c r="E45" s="68"/>
      <c r="F45" s="68"/>
      <c r="G45" s="68"/>
      <c r="H45" s="68"/>
      <c r="I45" s="68"/>
      <c r="J45" s="68"/>
      <c r="K45" s="68"/>
    </row>
    <row r="46" spans="1:12" x14ac:dyDescent="0.2">
      <c r="B46" s="68"/>
      <c r="C46" s="68"/>
      <c r="D46" s="68"/>
      <c r="E46" s="68"/>
      <c r="F46" s="68"/>
      <c r="G46" s="68"/>
      <c r="H46" s="68"/>
      <c r="I46" s="68"/>
      <c r="J46" s="68"/>
      <c r="K46" s="68"/>
    </row>
    <row r="47" spans="1:12" x14ac:dyDescent="0.2">
      <c r="B47" s="68"/>
      <c r="C47" s="68"/>
      <c r="D47" s="68"/>
      <c r="E47" s="68"/>
      <c r="F47" s="68"/>
      <c r="G47" s="68"/>
      <c r="H47" s="68"/>
      <c r="I47" s="68"/>
      <c r="J47" s="68"/>
      <c r="K47" s="68"/>
    </row>
    <row r="48" spans="1:12" x14ac:dyDescent="0.2">
      <c r="B48" s="68"/>
      <c r="C48" s="68"/>
      <c r="D48" s="68"/>
      <c r="E48" s="68"/>
      <c r="F48" s="68"/>
      <c r="G48" s="68"/>
      <c r="H48" s="68"/>
      <c r="I48" s="68"/>
      <c r="J48" s="68"/>
      <c r="K48" s="68"/>
    </row>
    <row r="49" spans="2:11" x14ac:dyDescent="0.2">
      <c r="B49" s="68"/>
      <c r="C49" s="68"/>
      <c r="D49" s="68"/>
      <c r="E49" s="68"/>
      <c r="F49" s="68"/>
      <c r="G49" s="68"/>
      <c r="H49" s="68"/>
      <c r="I49" s="68"/>
      <c r="J49" s="68"/>
      <c r="K49" s="68"/>
    </row>
    <row r="50" spans="2:11" x14ac:dyDescent="0.2">
      <c r="B50" s="68"/>
      <c r="C50" s="68"/>
      <c r="D50" s="68"/>
      <c r="E50" s="68"/>
      <c r="F50" s="68"/>
      <c r="G50" s="68"/>
      <c r="H50" s="68"/>
      <c r="I50" s="68"/>
      <c r="J50" s="68"/>
      <c r="K50" s="68"/>
    </row>
    <row r="51" spans="2:11" x14ac:dyDescent="0.2">
      <c r="B51" s="68"/>
      <c r="C51" s="68"/>
      <c r="D51" s="68"/>
      <c r="E51" s="68"/>
      <c r="F51" s="68"/>
      <c r="G51" s="68"/>
      <c r="H51" s="68"/>
      <c r="I51" s="68"/>
      <c r="J51" s="68"/>
      <c r="K51" s="68"/>
    </row>
    <row r="52" spans="2:11" x14ac:dyDescent="0.2">
      <c r="B52" s="68"/>
      <c r="C52" s="68"/>
      <c r="D52" s="68"/>
      <c r="E52" s="68"/>
      <c r="F52" s="68"/>
      <c r="G52" s="68"/>
      <c r="H52" s="68"/>
      <c r="I52" s="68"/>
      <c r="J52" s="68"/>
      <c r="K52" s="68"/>
    </row>
    <row r="53" spans="2:11" x14ac:dyDescent="0.2">
      <c r="B53" s="68"/>
      <c r="C53" s="68"/>
      <c r="D53" s="68"/>
      <c r="E53" s="68"/>
      <c r="F53" s="68"/>
      <c r="G53" s="68"/>
      <c r="H53" s="68"/>
      <c r="I53" s="68"/>
      <c r="J53" s="68"/>
      <c r="K53" s="68"/>
    </row>
    <row r="54" spans="2:11" x14ac:dyDescent="0.2">
      <c r="B54" s="68"/>
      <c r="C54" s="68"/>
      <c r="D54" s="68"/>
      <c r="E54" s="68"/>
      <c r="F54" s="68"/>
      <c r="G54" s="68"/>
      <c r="H54" s="68"/>
      <c r="I54" s="68"/>
      <c r="J54" s="68"/>
      <c r="K54" s="68"/>
    </row>
    <row r="55" spans="2:11" x14ac:dyDescent="0.2">
      <c r="B55" s="68"/>
      <c r="C55" s="68"/>
      <c r="D55" s="68"/>
      <c r="E55" s="68"/>
      <c r="F55" s="68"/>
      <c r="G55" s="68"/>
      <c r="H55" s="68"/>
      <c r="I55" s="68"/>
      <c r="J55" s="68"/>
      <c r="K55" s="68"/>
    </row>
    <row r="56" spans="2:11" x14ac:dyDescent="0.2">
      <c r="B56" s="68"/>
      <c r="C56" s="68"/>
      <c r="D56" s="68"/>
      <c r="E56" s="68"/>
      <c r="F56" s="68"/>
      <c r="G56" s="68"/>
      <c r="H56" s="68"/>
      <c r="I56" s="68"/>
      <c r="J56" s="68"/>
      <c r="K56" s="68"/>
    </row>
    <row r="57" spans="2:11" x14ac:dyDescent="0.2">
      <c r="B57" s="68"/>
      <c r="C57" s="68"/>
      <c r="D57" s="68"/>
      <c r="E57" s="68"/>
      <c r="F57" s="68"/>
      <c r="G57" s="68"/>
      <c r="H57" s="68"/>
      <c r="I57" s="68"/>
      <c r="J57" s="68"/>
      <c r="K57" s="68"/>
    </row>
    <row r="58" spans="2:11" x14ac:dyDescent="0.2">
      <c r="B58" s="68"/>
      <c r="C58" s="68"/>
      <c r="D58" s="68"/>
      <c r="E58" s="68"/>
      <c r="F58" s="68"/>
      <c r="G58" s="68"/>
      <c r="H58" s="68"/>
      <c r="I58" s="68"/>
      <c r="J58" s="68"/>
      <c r="K58" s="68"/>
    </row>
    <row r="59" spans="2:11" x14ac:dyDescent="0.2">
      <c r="B59" s="68"/>
      <c r="C59" s="68"/>
      <c r="D59" s="68"/>
      <c r="E59" s="68"/>
      <c r="F59" s="68"/>
      <c r="G59" s="68"/>
      <c r="H59" s="68"/>
      <c r="I59" s="68"/>
      <c r="J59" s="68"/>
      <c r="K59" s="68"/>
    </row>
    <row r="60" spans="2:11" x14ac:dyDescent="0.2">
      <c r="B60" s="68"/>
      <c r="C60" s="68"/>
      <c r="D60" s="68"/>
      <c r="E60" s="68"/>
      <c r="F60" s="68"/>
      <c r="G60" s="68"/>
      <c r="H60" s="68"/>
      <c r="I60" s="68"/>
      <c r="J60" s="68"/>
      <c r="K60" s="68"/>
    </row>
    <row r="61" spans="2:11" x14ac:dyDescent="0.2">
      <c r="B61" s="68"/>
      <c r="C61" s="68"/>
      <c r="D61" s="68"/>
      <c r="E61" s="68"/>
      <c r="F61" s="68"/>
      <c r="G61" s="68"/>
      <c r="H61" s="68"/>
      <c r="I61" s="68"/>
      <c r="J61" s="68"/>
      <c r="K61" s="68"/>
    </row>
    <row r="62" spans="2:11" x14ac:dyDescent="0.2">
      <c r="B62" s="68"/>
      <c r="C62" s="68"/>
      <c r="D62" s="68"/>
      <c r="E62" s="68"/>
      <c r="F62" s="68"/>
      <c r="G62" s="68"/>
      <c r="H62" s="68"/>
      <c r="I62" s="68"/>
      <c r="J62" s="68"/>
      <c r="K62" s="68"/>
    </row>
    <row r="63" spans="2:11" x14ac:dyDescent="0.2">
      <c r="B63" s="68"/>
      <c r="C63" s="68"/>
      <c r="D63" s="68"/>
      <c r="E63" s="68"/>
      <c r="F63" s="68"/>
      <c r="G63" s="68"/>
      <c r="H63" s="68"/>
      <c r="I63" s="68"/>
      <c r="J63" s="68"/>
      <c r="K63" s="68"/>
    </row>
    <row r="64" spans="2:11" x14ac:dyDescent="0.2">
      <c r="B64" s="68"/>
      <c r="C64" s="68"/>
      <c r="D64" s="68"/>
      <c r="E64" s="68"/>
      <c r="F64" s="68"/>
      <c r="G64" s="68"/>
      <c r="H64" s="68"/>
      <c r="I64" s="68"/>
      <c r="J64" s="68"/>
      <c r="K64" s="68"/>
    </row>
    <row r="65" spans="2:11" x14ac:dyDescent="0.2">
      <c r="B65" s="68"/>
      <c r="C65" s="68"/>
      <c r="D65" s="68"/>
      <c r="E65" s="68"/>
      <c r="F65" s="68"/>
      <c r="G65" s="68"/>
      <c r="H65" s="68"/>
      <c r="I65" s="68"/>
      <c r="J65" s="68"/>
      <c r="K65" s="68"/>
    </row>
    <row r="66" spans="2:11" x14ac:dyDescent="0.2">
      <c r="B66" s="68"/>
      <c r="C66" s="68"/>
      <c r="D66" s="68"/>
      <c r="E66" s="68"/>
      <c r="F66" s="68"/>
      <c r="G66" s="68"/>
      <c r="H66" s="68"/>
      <c r="I66" s="68"/>
      <c r="J66" s="68"/>
      <c r="K66" s="68"/>
    </row>
    <row r="67" spans="2:11" x14ac:dyDescent="0.2">
      <c r="B67" s="68"/>
      <c r="C67" s="68"/>
      <c r="D67" s="68"/>
      <c r="E67" s="68"/>
      <c r="F67" s="68"/>
      <c r="G67" s="68"/>
      <c r="H67" s="68"/>
      <c r="I67" s="68"/>
      <c r="J67" s="68"/>
      <c r="K67" s="68"/>
    </row>
  </sheetData>
  <sheetProtection formatRows="0" insertRows="0" deleteRows="0"/>
  <mergeCells count="20">
    <mergeCell ref="B39:J39"/>
    <mergeCell ref="F10:F11"/>
    <mergeCell ref="G10:G11"/>
    <mergeCell ref="A10:A11"/>
    <mergeCell ref="B10:B11"/>
    <mergeCell ref="C10:C11"/>
    <mergeCell ref="D10:D11"/>
    <mergeCell ref="E10:E11"/>
    <mergeCell ref="H10:H11"/>
    <mergeCell ref="J10:J11"/>
    <mergeCell ref="L10:L11"/>
    <mergeCell ref="J5:K5"/>
    <mergeCell ref="B38:J38"/>
    <mergeCell ref="B8:D8"/>
    <mergeCell ref="E8:H8"/>
    <mergeCell ref="B3:L3"/>
    <mergeCell ref="B6:D6"/>
    <mergeCell ref="E6:H6"/>
    <mergeCell ref="B7:D7"/>
    <mergeCell ref="E7:H7"/>
  </mergeCells>
  <dataValidations count="4">
    <dataValidation type="custom" allowBlank="1" showInputMessage="1" showErrorMessage="1" errorTitle="negativer Betrag notwendig" error="Bitte geben Sie den negativen Betrag an, der Ihnen erstattet wird." sqref="I13:I35">
      <formula1>IF(OR(E13="Erstattung gesetzlicher Umlagen",E13="nachträgliche Erstattung"),I13&lt;0,I13&gt;0)</formula1>
    </dataValidation>
    <dataValidation type="decimal" allowBlank="1" showInputMessage="1" showErrorMessage="1" sqref="G13:G35">
      <formula1>0</formula1>
      <formula2>100</formula2>
    </dataValidation>
    <dataValidation showDropDown="1" showErrorMessage="1" errorTitle="Eingabe ungültig" error="Die hinterlegte Formel darf nicht überschrieben werden!" sqref="K13:K35"/>
    <dataValidation allowBlank="1" showInputMessage="1" showErrorMessage="1" promptTitle="Art der Zahlung" prompt="Bitte geben Sie hier die Art der Zahlung bzw. den Bestandteil an._x000a_" sqref="E10:E11"/>
  </dataValidations>
  <pageMargins left="0.70866141732283472" right="0.70866141732283472" top="0.78740157480314965" bottom="0.78740157480314965" header="0.31496062992125984" footer="0.31496062992125984"/>
  <pageSetup paperSize="9" scale="55" fitToHeight="0" orientation="landscape" r:id="rId1"/>
  <headerFooter>
    <oddFooter>&amp;L[Produktname]&amp;Czahlenmäßiger Nachweis&amp;R
Stand 22.10.2024</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Auswahlmöglichkeiten!$C$2:$C$8</xm:f>
          </x14:formula1>
          <xm:sqref>E13:E35</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4"/>
  <dimension ref="A1:H28"/>
  <sheetViews>
    <sheetView workbookViewId="0">
      <selection activeCell="F33" sqref="F33"/>
    </sheetView>
  </sheetViews>
  <sheetFormatPr baseColWidth="10" defaultRowHeight="15" x14ac:dyDescent="0.25"/>
  <cols>
    <col min="1" max="1" width="8.5703125" bestFit="1" customWidth="1"/>
    <col min="2" max="2" width="28.7109375" bestFit="1" customWidth="1"/>
    <col min="3" max="3" width="49" bestFit="1" customWidth="1"/>
    <col min="4" max="4" width="23.7109375" bestFit="1" customWidth="1"/>
    <col min="5" max="5" width="29.28515625" customWidth="1"/>
    <col min="6" max="6" width="162.28515625" bestFit="1" customWidth="1"/>
    <col min="7" max="7" width="98.7109375" bestFit="1" customWidth="1"/>
    <col min="8" max="8" width="97.5703125" customWidth="1"/>
  </cols>
  <sheetData>
    <row r="1" spans="1:8" x14ac:dyDescent="0.25">
      <c r="A1" s="140" t="s">
        <v>101</v>
      </c>
      <c r="B1" s="140" t="s">
        <v>30</v>
      </c>
      <c r="C1" s="140" t="s">
        <v>19</v>
      </c>
      <c r="D1" s="140" t="s">
        <v>233</v>
      </c>
      <c r="E1" s="351" t="s">
        <v>234</v>
      </c>
      <c r="F1" s="352"/>
      <c r="G1" s="140" t="s">
        <v>232</v>
      </c>
      <c r="H1" s="140" t="s">
        <v>269</v>
      </c>
    </row>
    <row r="2" spans="1:8" ht="30" x14ac:dyDescent="0.25">
      <c r="A2" s="141" t="s">
        <v>102</v>
      </c>
      <c r="B2" s="142" t="s">
        <v>92</v>
      </c>
      <c r="C2" s="141" t="s">
        <v>94</v>
      </c>
      <c r="D2" s="257" t="s">
        <v>238</v>
      </c>
      <c r="E2" s="262" t="s">
        <v>239</v>
      </c>
      <c r="G2" s="285" t="s">
        <v>268</v>
      </c>
      <c r="H2" t="s">
        <v>270</v>
      </c>
    </row>
    <row r="3" spans="1:8" x14ac:dyDescent="0.25">
      <c r="A3" s="141" t="s">
        <v>103</v>
      </c>
      <c r="B3" s="142" t="s">
        <v>93</v>
      </c>
      <c r="C3" s="141" t="s">
        <v>95</v>
      </c>
      <c r="D3" s="257" t="s">
        <v>240</v>
      </c>
      <c r="E3" s="257"/>
      <c r="F3" s="261" t="s">
        <v>246</v>
      </c>
      <c r="H3" t="s">
        <v>271</v>
      </c>
    </row>
    <row r="4" spans="1:8" x14ac:dyDescent="0.25">
      <c r="A4" s="141" t="s">
        <v>0</v>
      </c>
      <c r="B4" s="142" t="s">
        <v>104</v>
      </c>
      <c r="C4" s="141" t="s">
        <v>96</v>
      </c>
      <c r="D4" s="257" t="s">
        <v>241</v>
      </c>
      <c r="E4" s="259" t="s">
        <v>235</v>
      </c>
      <c r="G4" s="259"/>
      <c r="H4" t="s">
        <v>272</v>
      </c>
    </row>
    <row r="5" spans="1:8" x14ac:dyDescent="0.25">
      <c r="A5" s="141"/>
      <c r="B5" s="142" t="s">
        <v>21</v>
      </c>
      <c r="C5" s="141" t="s">
        <v>97</v>
      </c>
      <c r="D5" s="257"/>
      <c r="E5" s="284" t="s">
        <v>236</v>
      </c>
      <c r="F5" s="141"/>
      <c r="G5" s="259"/>
      <c r="H5" t="s">
        <v>273</v>
      </c>
    </row>
    <row r="6" spans="1:8" x14ac:dyDescent="0.25">
      <c r="A6" s="141"/>
      <c r="B6" s="142" t="s">
        <v>22</v>
      </c>
      <c r="C6" s="141" t="s">
        <v>98</v>
      </c>
      <c r="D6" s="257"/>
      <c r="E6" s="257"/>
      <c r="F6" s="260" t="s">
        <v>247</v>
      </c>
      <c r="G6" s="260"/>
      <c r="H6" t="s">
        <v>274</v>
      </c>
    </row>
    <row r="7" spans="1:8" x14ac:dyDescent="0.25">
      <c r="A7" s="141"/>
      <c r="B7" s="141" t="s">
        <v>231</v>
      </c>
      <c r="C7" s="142" t="s">
        <v>99</v>
      </c>
      <c r="D7" s="258"/>
      <c r="E7" s="257"/>
      <c r="F7" s="260" t="s">
        <v>248</v>
      </c>
      <c r="G7" s="260"/>
      <c r="H7" t="s">
        <v>275</v>
      </c>
    </row>
    <row r="8" spans="1:8" x14ac:dyDescent="0.25">
      <c r="A8" s="141"/>
      <c r="C8" s="142" t="s">
        <v>100</v>
      </c>
      <c r="D8" s="258"/>
      <c r="E8" s="257"/>
      <c r="F8" s="260" t="s">
        <v>249</v>
      </c>
      <c r="G8" s="260"/>
      <c r="H8" t="s">
        <v>276</v>
      </c>
    </row>
    <row r="9" spans="1:8" x14ac:dyDescent="0.25">
      <c r="A9" s="141"/>
      <c r="B9" s="141"/>
      <c r="C9" s="141"/>
      <c r="D9" s="257"/>
      <c r="E9" s="257"/>
      <c r="F9" s="260" t="s">
        <v>250</v>
      </c>
      <c r="G9" s="260"/>
      <c r="H9" t="s">
        <v>277</v>
      </c>
    </row>
    <row r="10" spans="1:8" x14ac:dyDescent="0.25">
      <c r="A10" s="141"/>
      <c r="B10" s="141"/>
      <c r="C10" s="141"/>
      <c r="D10" s="257"/>
      <c r="E10" s="257"/>
      <c r="F10" s="260" t="s">
        <v>251</v>
      </c>
      <c r="G10" s="260"/>
      <c r="H10" t="s">
        <v>278</v>
      </c>
    </row>
    <row r="11" spans="1:8" x14ac:dyDescent="0.25">
      <c r="A11" s="141"/>
      <c r="B11" s="141"/>
      <c r="C11" s="141"/>
      <c r="D11" s="257"/>
      <c r="E11" s="257"/>
      <c r="F11" s="260" t="s">
        <v>252</v>
      </c>
      <c r="G11" s="260"/>
      <c r="H11" t="s">
        <v>279</v>
      </c>
    </row>
    <row r="12" spans="1:8" x14ac:dyDescent="0.25">
      <c r="A12" s="141"/>
      <c r="B12" s="141"/>
      <c r="C12" s="141"/>
      <c r="D12" s="257"/>
      <c r="E12" s="257"/>
      <c r="F12" s="260" t="s">
        <v>253</v>
      </c>
      <c r="G12" s="260"/>
      <c r="H12" t="s">
        <v>280</v>
      </c>
    </row>
    <row r="13" spans="1:8" x14ac:dyDescent="0.25">
      <c r="A13" s="141"/>
      <c r="B13" s="141"/>
      <c r="C13" s="141"/>
      <c r="D13" s="257"/>
      <c r="E13" s="257"/>
      <c r="F13" s="260" t="s">
        <v>254</v>
      </c>
      <c r="G13" s="260"/>
      <c r="H13" t="s">
        <v>281</v>
      </c>
    </row>
    <row r="14" spans="1:8" x14ac:dyDescent="0.25">
      <c r="A14" s="141"/>
      <c r="B14" s="141"/>
      <c r="C14" s="141"/>
      <c r="D14" s="257"/>
      <c r="E14" s="257"/>
      <c r="F14" s="260" t="s">
        <v>255</v>
      </c>
      <c r="G14" s="260"/>
      <c r="H14" t="s">
        <v>282</v>
      </c>
    </row>
    <row r="15" spans="1:8" x14ac:dyDescent="0.25">
      <c r="A15" s="141"/>
      <c r="B15" s="141"/>
      <c r="C15" s="141"/>
      <c r="D15" s="257"/>
      <c r="E15" s="257"/>
      <c r="F15" s="260" t="s">
        <v>256</v>
      </c>
      <c r="G15" s="260"/>
      <c r="H15" t="s">
        <v>283</v>
      </c>
    </row>
    <row r="16" spans="1:8" x14ac:dyDescent="0.25">
      <c r="A16" s="141"/>
      <c r="B16" s="141"/>
      <c r="C16" s="141"/>
      <c r="D16" s="257"/>
      <c r="E16" s="284" t="s">
        <v>237</v>
      </c>
      <c r="G16" s="259"/>
      <c r="H16" t="s">
        <v>284</v>
      </c>
    </row>
    <row r="17" spans="1:8" x14ac:dyDescent="0.25">
      <c r="A17" s="141"/>
      <c r="B17" s="141"/>
      <c r="C17" s="141"/>
      <c r="D17" s="257"/>
      <c r="E17" s="257"/>
      <c r="F17" s="260" t="s">
        <v>257</v>
      </c>
      <c r="G17" s="260"/>
      <c r="H17" t="s">
        <v>285</v>
      </c>
    </row>
    <row r="18" spans="1:8" x14ac:dyDescent="0.25">
      <c r="A18" s="141"/>
      <c r="B18" s="141"/>
      <c r="C18" s="141"/>
      <c r="D18" s="257"/>
      <c r="E18" s="257"/>
      <c r="F18" s="260" t="s">
        <v>258</v>
      </c>
      <c r="G18" s="260"/>
      <c r="H18" t="s">
        <v>286</v>
      </c>
    </row>
    <row r="19" spans="1:8" x14ac:dyDescent="0.25">
      <c r="A19" s="141"/>
      <c r="B19" s="141"/>
      <c r="C19" s="141"/>
      <c r="D19" s="257"/>
      <c r="E19" s="257"/>
      <c r="F19" s="260" t="s">
        <v>259</v>
      </c>
      <c r="G19" s="260"/>
      <c r="H19" t="s">
        <v>287</v>
      </c>
    </row>
    <row r="20" spans="1:8" x14ac:dyDescent="0.25">
      <c r="A20" s="141"/>
      <c r="B20" s="141"/>
      <c r="C20" s="141"/>
      <c r="D20" s="257"/>
      <c r="E20" s="257"/>
      <c r="F20" s="260" t="s">
        <v>260</v>
      </c>
      <c r="G20" s="260"/>
      <c r="H20" t="s">
        <v>288</v>
      </c>
    </row>
    <row r="21" spans="1:8" x14ac:dyDescent="0.25">
      <c r="A21" s="141"/>
      <c r="B21" s="141"/>
      <c r="C21" s="141"/>
      <c r="D21" s="257"/>
      <c r="E21" s="257"/>
      <c r="F21" s="260" t="s">
        <v>261</v>
      </c>
      <c r="G21" s="260"/>
      <c r="H21" t="s">
        <v>289</v>
      </c>
    </row>
    <row r="22" spans="1:8" x14ac:dyDescent="0.25">
      <c r="A22" s="141"/>
      <c r="B22" s="141"/>
      <c r="C22" s="141"/>
      <c r="D22" s="141"/>
      <c r="E22" s="259" t="s">
        <v>245</v>
      </c>
      <c r="G22" s="259"/>
      <c r="H22" t="s">
        <v>290</v>
      </c>
    </row>
    <row r="23" spans="1:8" x14ac:dyDescent="0.25">
      <c r="A23" s="141"/>
      <c r="B23" s="141"/>
      <c r="C23" s="141"/>
      <c r="D23" s="141"/>
      <c r="E23" s="141"/>
      <c r="F23" s="260" t="s">
        <v>262</v>
      </c>
      <c r="G23" s="260"/>
      <c r="H23" t="s">
        <v>291</v>
      </c>
    </row>
    <row r="24" spans="1:8" x14ac:dyDescent="0.25">
      <c r="A24" s="141"/>
      <c r="B24" s="141"/>
      <c r="C24" s="141"/>
      <c r="D24" s="141"/>
      <c r="E24" s="141"/>
      <c r="F24" s="260" t="s">
        <v>263</v>
      </c>
      <c r="G24" s="260"/>
      <c r="H24" t="s">
        <v>292</v>
      </c>
    </row>
    <row r="25" spans="1:8" x14ac:dyDescent="0.25">
      <c r="A25" s="141"/>
      <c r="B25" s="141"/>
      <c r="C25" s="141"/>
      <c r="D25" s="141"/>
      <c r="E25" s="141"/>
      <c r="F25" s="260" t="s">
        <v>264</v>
      </c>
      <c r="G25" s="260"/>
      <c r="H25" t="s">
        <v>293</v>
      </c>
    </row>
    <row r="26" spans="1:8" x14ac:dyDescent="0.25">
      <c r="A26" s="141"/>
      <c r="B26" s="141"/>
      <c r="C26" s="141"/>
      <c r="D26" s="141"/>
      <c r="E26" s="141"/>
      <c r="F26" s="260" t="s">
        <v>265</v>
      </c>
      <c r="G26" s="260"/>
      <c r="H26" t="s">
        <v>294</v>
      </c>
    </row>
    <row r="27" spans="1:8" x14ac:dyDescent="0.25">
      <c r="A27" s="141"/>
      <c r="B27" s="141"/>
      <c r="C27" s="141"/>
      <c r="D27" s="141"/>
      <c r="E27" s="141"/>
      <c r="F27" s="260" t="s">
        <v>266</v>
      </c>
      <c r="G27" s="260"/>
      <c r="H27" t="s">
        <v>295</v>
      </c>
    </row>
    <row r="28" spans="1:8" x14ac:dyDescent="0.25">
      <c r="A28" s="141"/>
      <c r="B28" s="141"/>
      <c r="C28" s="141"/>
      <c r="D28" s="141"/>
      <c r="E28" s="141"/>
      <c r="F28" s="260" t="s">
        <v>267</v>
      </c>
      <c r="G28" s="260"/>
    </row>
  </sheetData>
  <mergeCells count="1">
    <mergeCell ref="E1:F1"/>
  </mergeCells>
  <pageMargins left="0.7" right="0.7" top="0.78740157499999996" bottom="0.78740157499999996"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4">
    <tabColor theme="3" tint="0.79998168889431442"/>
  </sheetPr>
  <dimension ref="A1:M46"/>
  <sheetViews>
    <sheetView showGridLines="0" workbookViewId="0">
      <selection activeCell="G19" sqref="G19:G28"/>
    </sheetView>
  </sheetViews>
  <sheetFormatPr baseColWidth="10" defaultRowHeight="15" x14ac:dyDescent="0.25"/>
  <cols>
    <col min="1" max="1" width="58.28515625" customWidth="1"/>
    <col min="2" max="2" width="20" customWidth="1"/>
    <col min="3" max="3" width="21.7109375" customWidth="1"/>
    <col min="4" max="4" width="23.42578125" customWidth="1"/>
    <col min="5" max="5" width="25" customWidth="1"/>
    <col min="6" max="6" width="7.28515625" style="1" customWidth="1"/>
    <col min="7" max="7" width="53.28515625" style="57" customWidth="1"/>
    <col min="8" max="8" width="13.28515625" style="1" bestFit="1" customWidth="1"/>
    <col min="9" max="9" width="16" style="3" customWidth="1"/>
    <col min="10" max="10" width="36.28515625" style="3" customWidth="1"/>
    <col min="11" max="11" width="29.42578125" style="11" bestFit="1" customWidth="1"/>
    <col min="12" max="12" width="11.42578125" style="11"/>
    <col min="13" max="13" width="47.85546875" style="11" bestFit="1" customWidth="1"/>
  </cols>
  <sheetData>
    <row r="1" spans="1:13" s="1" customFormat="1" x14ac:dyDescent="0.25">
      <c r="G1" s="2"/>
      <c r="I1" s="3"/>
      <c r="J1" s="3"/>
      <c r="K1" s="3"/>
      <c r="L1" s="3"/>
      <c r="M1" s="3"/>
    </row>
    <row r="2" spans="1:13" s="1" customFormat="1" x14ac:dyDescent="0.25">
      <c r="G2" s="2"/>
      <c r="I2" s="3"/>
      <c r="J2" s="3"/>
      <c r="K2" s="3"/>
      <c r="L2" s="3"/>
      <c r="M2" s="3"/>
    </row>
    <row r="3" spans="1:13" ht="57" x14ac:dyDescent="0.25">
      <c r="A3" s="293" t="s">
        <v>91</v>
      </c>
      <c r="B3" s="294"/>
      <c r="C3" s="4">
        <v>1</v>
      </c>
      <c r="D3" s="5" t="s">
        <v>4</v>
      </c>
      <c r="E3" s="6"/>
      <c r="F3" s="7"/>
      <c r="G3" s="8" t="s">
        <v>5</v>
      </c>
      <c r="H3" s="9"/>
      <c r="I3" s="10"/>
      <c r="J3" s="10"/>
      <c r="L3" s="12"/>
    </row>
    <row r="4" spans="1:13" ht="15.75" x14ac:dyDescent="0.25">
      <c r="A4" s="13"/>
      <c r="B4" s="14"/>
      <c r="C4" s="15"/>
      <c r="D4" s="16"/>
      <c r="E4" s="16"/>
      <c r="F4" s="7"/>
      <c r="G4" s="17"/>
      <c r="H4" s="18"/>
      <c r="I4" s="18"/>
      <c r="J4" s="18"/>
      <c r="K4" s="19"/>
    </row>
    <row r="5" spans="1:13" ht="43.5" x14ac:dyDescent="0.25">
      <c r="A5" s="295" t="s">
        <v>6</v>
      </c>
      <c r="B5" s="295"/>
      <c r="C5" s="295"/>
      <c r="D5" s="295"/>
      <c r="E5" s="295"/>
      <c r="F5" s="7"/>
      <c r="G5" s="20" t="s">
        <v>7</v>
      </c>
      <c r="H5" s="21"/>
      <c r="I5" s="22"/>
      <c r="J5" s="22"/>
    </row>
    <row r="6" spans="1:13" x14ac:dyDescent="0.25">
      <c r="A6" s="16"/>
      <c r="B6" s="16"/>
      <c r="C6" s="16"/>
      <c r="D6" s="16"/>
      <c r="E6" s="16"/>
      <c r="F6" s="16"/>
      <c r="G6" s="23"/>
      <c r="H6" s="9"/>
      <c r="I6" s="10"/>
      <c r="J6" s="10"/>
    </row>
    <row r="7" spans="1:13" ht="41.25" customHeight="1" x14ac:dyDescent="0.25">
      <c r="A7" s="24" t="s">
        <v>8</v>
      </c>
      <c r="B7" s="296"/>
      <c r="C7" s="296"/>
      <c r="D7" s="296"/>
      <c r="E7" s="25"/>
      <c r="F7" s="25"/>
      <c r="G7" s="26"/>
      <c r="H7" s="9"/>
      <c r="I7" s="10"/>
      <c r="J7" s="10"/>
    </row>
    <row r="8" spans="1:13" ht="34.5" customHeight="1" x14ac:dyDescent="0.25">
      <c r="A8" s="24" t="s">
        <v>9</v>
      </c>
      <c r="B8" s="296"/>
      <c r="C8" s="296"/>
      <c r="D8" s="296"/>
      <c r="E8" s="27"/>
      <c r="F8" s="28"/>
      <c r="G8" s="29"/>
      <c r="H8" s="30"/>
      <c r="I8" s="31"/>
      <c r="J8" s="31"/>
    </row>
    <row r="9" spans="1:13" ht="43.5" x14ac:dyDescent="0.25">
      <c r="A9" s="32" t="s">
        <v>10</v>
      </c>
      <c r="B9" s="297"/>
      <c r="C9" s="297"/>
      <c r="D9" s="297"/>
      <c r="E9" s="25"/>
      <c r="F9" s="28"/>
      <c r="G9" s="252" t="s">
        <v>222</v>
      </c>
      <c r="H9" s="33"/>
      <c r="I9" s="10"/>
      <c r="J9" s="10"/>
    </row>
    <row r="10" spans="1:13" x14ac:dyDescent="0.25">
      <c r="A10" s="16"/>
      <c r="B10" s="16"/>
      <c r="C10" s="34"/>
      <c r="D10" s="16"/>
      <c r="E10" s="16"/>
      <c r="F10" s="28"/>
      <c r="G10" s="26"/>
      <c r="H10" s="9"/>
      <c r="I10" s="10"/>
      <c r="J10" s="10"/>
    </row>
    <row r="11" spans="1:13" x14ac:dyDescent="0.25">
      <c r="A11" s="14" t="s">
        <v>11</v>
      </c>
      <c r="B11" s="14" t="s">
        <v>12</v>
      </c>
      <c r="C11" s="6"/>
      <c r="D11" s="35" t="s">
        <v>3</v>
      </c>
      <c r="E11" s="6"/>
      <c r="F11" s="28"/>
      <c r="G11" s="26"/>
      <c r="H11" s="9"/>
      <c r="I11" s="10"/>
      <c r="J11" s="10"/>
    </row>
    <row r="12" spans="1:13" x14ac:dyDescent="0.25">
      <c r="A12" s="14" t="s">
        <v>13</v>
      </c>
      <c r="B12" s="14" t="s">
        <v>12</v>
      </c>
      <c r="C12" s="6"/>
      <c r="D12" s="35" t="s">
        <v>3</v>
      </c>
      <c r="E12" s="6"/>
      <c r="F12" s="28"/>
      <c r="G12" s="26"/>
      <c r="H12" s="9"/>
      <c r="I12" s="10"/>
      <c r="J12" s="10"/>
    </row>
    <row r="13" spans="1:13" x14ac:dyDescent="0.25">
      <c r="A13" s="36"/>
      <c r="B13" s="16"/>
      <c r="C13" s="16"/>
      <c r="D13" s="16"/>
      <c r="E13" s="16"/>
      <c r="F13" s="28"/>
      <c r="G13" s="37"/>
      <c r="H13" s="9"/>
    </row>
    <row r="14" spans="1:13" ht="24.75" x14ac:dyDescent="0.25">
      <c r="A14" s="38" t="s">
        <v>243</v>
      </c>
      <c r="B14" s="39">
        <v>1</v>
      </c>
      <c r="C14" s="291" t="s">
        <v>221</v>
      </c>
      <c r="D14" s="292"/>
      <c r="E14" s="251"/>
      <c r="F14" s="28"/>
      <c r="G14" s="26"/>
      <c r="H14" s="9"/>
    </row>
    <row r="15" spans="1:13" ht="24.75" x14ac:dyDescent="0.25">
      <c r="A15" s="38" t="s">
        <v>242</v>
      </c>
      <c r="B15" s="39">
        <v>1</v>
      </c>
      <c r="C15" s="291" t="s">
        <v>221</v>
      </c>
      <c r="D15" s="292"/>
      <c r="E15" s="251"/>
      <c r="F15" s="28"/>
      <c r="G15" s="26"/>
      <c r="H15" s="9"/>
    </row>
    <row r="16" spans="1:13" x14ac:dyDescent="0.25">
      <c r="A16" s="28"/>
      <c r="B16" s="28"/>
      <c r="C16" s="28"/>
      <c r="D16" s="28"/>
      <c r="E16" s="28"/>
      <c r="F16" s="28"/>
      <c r="G16" s="26"/>
      <c r="H16" s="9"/>
    </row>
    <row r="17" spans="1:13" x14ac:dyDescent="0.25">
      <c r="A17" s="40"/>
      <c r="B17" s="40"/>
      <c r="C17" s="40"/>
      <c r="D17" s="28"/>
      <c r="E17" s="28"/>
      <c r="F17" s="28"/>
      <c r="G17" s="26"/>
      <c r="H17" s="16"/>
    </row>
    <row r="18" spans="1:13" ht="48" x14ac:dyDescent="0.25">
      <c r="A18" s="38"/>
      <c r="B18" s="41" t="s">
        <v>15</v>
      </c>
      <c r="C18" s="42" t="s">
        <v>16</v>
      </c>
      <c r="D18" s="42" t="s">
        <v>296</v>
      </c>
      <c r="E18" s="28"/>
      <c r="F18" s="28"/>
      <c r="G18" s="43"/>
      <c r="H18" s="16"/>
    </row>
    <row r="19" spans="1:13" ht="24" customHeight="1" x14ac:dyDescent="0.25">
      <c r="A19" s="38"/>
      <c r="B19" s="44" t="s">
        <v>17</v>
      </c>
      <c r="C19" s="38" t="s">
        <v>18</v>
      </c>
      <c r="D19" s="38" t="s">
        <v>18</v>
      </c>
      <c r="E19" s="28"/>
      <c r="F19" s="28"/>
      <c r="G19" s="298" t="str">
        <f>IF($C$3=1,IF(B30&gt;0,Auswahlmöglichkeiten!G2,IF(B30=0,"Hinweis: Bitte geben Sie die Angaben lt. Zuwendungsbescheid/ Zuweisungsschreiben ein."))," ")</f>
        <v>Hinweis: Bitte reichen Sie spätestens mit dem 1. Auszahlungsantrag den Publizitätsnachweis gem. Zuwendungsbescheid/ Zuweisungsschreiben ein.</v>
      </c>
      <c r="H19" s="16"/>
    </row>
    <row r="20" spans="1:13" s="3" customFormat="1" x14ac:dyDescent="0.2">
      <c r="A20" s="38" t="s">
        <v>116</v>
      </c>
      <c r="B20" s="45">
        <v>1000000</v>
      </c>
      <c r="C20" s="46">
        <f>'Personal (VKO) neu '!N30</f>
        <v>0</v>
      </c>
      <c r="D20" s="46" t="e">
        <f>'Personal (VKO) neu '!#REF!</f>
        <v>#REF!</v>
      </c>
      <c r="E20" s="47"/>
      <c r="F20" s="28"/>
      <c r="G20" s="298"/>
      <c r="H20" s="16"/>
      <c r="K20" s="11"/>
      <c r="L20" s="11"/>
      <c r="M20" s="11"/>
    </row>
    <row r="21" spans="1:13" s="3" customFormat="1" x14ac:dyDescent="0.2">
      <c r="A21" s="38" t="s">
        <v>117</v>
      </c>
      <c r="B21" s="45">
        <v>1000000</v>
      </c>
      <c r="C21" s="46">
        <f>'Personal (VKO) alt'!N30</f>
        <v>0</v>
      </c>
      <c r="D21" s="46" t="e">
        <f>'Personal (VKO) alt'!#REF!</f>
        <v>#REF!</v>
      </c>
      <c r="E21" s="47"/>
      <c r="F21" s="28"/>
      <c r="G21" s="298"/>
      <c r="H21" s="16"/>
      <c r="K21" s="11"/>
      <c r="L21" s="11"/>
      <c r="M21" s="11"/>
    </row>
    <row r="22" spans="1:13" s="3" customFormat="1" x14ac:dyDescent="0.2">
      <c r="A22" s="38" t="s">
        <v>118</v>
      </c>
      <c r="B22" s="45">
        <v>1000000</v>
      </c>
      <c r="C22" s="46" t="e">
        <f>'Personal direkte Ausgaben'!#REF!</f>
        <v>#REF!</v>
      </c>
      <c r="D22" s="46" t="e">
        <f>'Personal direkte Ausgaben'!#REF!</f>
        <v>#REF!</v>
      </c>
      <c r="E22" s="47"/>
      <c r="F22" s="28"/>
      <c r="G22" s="298"/>
      <c r="H22" s="16"/>
      <c r="K22" s="11"/>
      <c r="L22" s="11"/>
      <c r="M22" s="11"/>
    </row>
    <row r="23" spans="1:13" s="3" customFormat="1" x14ac:dyDescent="0.2">
      <c r="A23" s="38" t="s">
        <v>119</v>
      </c>
      <c r="B23" s="45">
        <v>1000000</v>
      </c>
      <c r="C23" s="46">
        <f>Unternehmerlohn!U31</f>
        <v>0</v>
      </c>
      <c r="D23" s="46" t="e">
        <f>Unternehmerlohn!#REF!</f>
        <v>#REF!</v>
      </c>
      <c r="E23" s="47"/>
      <c r="F23" s="28"/>
      <c r="G23" s="298"/>
      <c r="H23" s="16"/>
      <c r="K23" s="11"/>
      <c r="L23" s="11"/>
      <c r="M23" s="11"/>
    </row>
    <row r="24" spans="1:13" s="3" customFormat="1" x14ac:dyDescent="0.2">
      <c r="A24" s="38" t="s">
        <v>20</v>
      </c>
      <c r="B24" s="256">
        <f>SUM(B20:B23)*IF(E15=0,B15,E15)</f>
        <v>4000000</v>
      </c>
      <c r="C24" s="256" t="e">
        <f>SUM(C20:C23)*IF(E15=0,B15,E15)</f>
        <v>#REF!</v>
      </c>
      <c r="D24" s="256" t="e">
        <f>SUM(D20:D23)*IF($E$15=0,$B$15,$E$15)</f>
        <v>#REF!</v>
      </c>
      <c r="E24" s="28"/>
      <c r="F24" s="28"/>
      <c r="G24" s="298"/>
      <c r="H24" s="16"/>
      <c r="K24" s="11"/>
      <c r="L24" s="11"/>
      <c r="M24" s="11"/>
    </row>
    <row r="25" spans="1:13" s="3" customFormat="1" x14ac:dyDescent="0.2">
      <c r="A25" s="38" t="s">
        <v>93</v>
      </c>
      <c r="B25" s="45">
        <v>1000000</v>
      </c>
      <c r="C25" s="46">
        <f>SUMIF(Tabelle2[Spalte3],"Investitionen",Tabelle2[Spalte12])</f>
        <v>0</v>
      </c>
      <c r="D25" s="46" t="e">
        <f>SUMIF(Tabelle2[Spalte4],"Investitionen",#REF!)</f>
        <v>#REF!</v>
      </c>
      <c r="E25" s="28"/>
      <c r="F25" s="28"/>
      <c r="G25" s="298"/>
      <c r="H25" s="16"/>
      <c r="K25" s="11"/>
      <c r="L25" s="11"/>
      <c r="M25" s="11"/>
    </row>
    <row r="26" spans="1:13" s="3" customFormat="1" x14ac:dyDescent="0.2">
      <c r="A26" s="38" t="s">
        <v>92</v>
      </c>
      <c r="B26" s="45">
        <v>1000000</v>
      </c>
      <c r="C26" s="46">
        <f>SUMIF(Tabelle2[Spalte3],"Sachausgaben",Tabelle2[Spalte12])</f>
        <v>0</v>
      </c>
      <c r="D26" s="46" t="e">
        <f>SUMIF(Tabelle2[Spalte4],"Sachausgaben",#REF!)</f>
        <v>#REF!</v>
      </c>
      <c r="E26" s="28"/>
      <c r="F26" s="28"/>
      <c r="G26" s="298"/>
      <c r="H26" s="16"/>
      <c r="K26" s="11"/>
      <c r="L26" s="11"/>
      <c r="M26" s="11"/>
    </row>
    <row r="27" spans="1:13" s="3" customFormat="1" x14ac:dyDescent="0.2">
      <c r="A27" s="38" t="s">
        <v>115</v>
      </c>
      <c r="B27" s="45">
        <v>1000000</v>
      </c>
      <c r="C27" s="46">
        <f>SUMIF(Meilensteine!E13:E25,"Ja",Meilensteine!D13:D25)</f>
        <v>0</v>
      </c>
      <c r="D27" s="46">
        <f>SUMIF(Meilensteine!F13:F25,"Ja",Meilensteine!E13:E25)</f>
        <v>0</v>
      </c>
      <c r="E27" s="28"/>
      <c r="F27" s="28"/>
      <c r="G27" s="298"/>
      <c r="H27" s="16"/>
      <c r="K27" s="11"/>
      <c r="L27" s="11"/>
      <c r="M27" s="11"/>
    </row>
    <row r="28" spans="1:13" s="3" customFormat="1" x14ac:dyDescent="0.2">
      <c r="A28" s="38" t="s">
        <v>21</v>
      </c>
      <c r="B28" s="45">
        <v>1000000</v>
      </c>
      <c r="C28" s="46">
        <f>SUMIF(Tabelle2[Spalte3],"Leistungen Dritter",Tabelle2[Spalte12])</f>
        <v>0</v>
      </c>
      <c r="D28" s="46" t="e">
        <f>SUMIF(Tabelle2[Spalte4],"Leistungen Dritter",#REF!)</f>
        <v>#REF!</v>
      </c>
      <c r="E28" s="28"/>
      <c r="F28" s="28"/>
      <c r="G28" s="298"/>
      <c r="H28" s="16"/>
      <c r="K28" s="11"/>
      <c r="L28" s="11"/>
      <c r="M28" s="11"/>
    </row>
    <row r="29" spans="1:13" s="3" customFormat="1" x14ac:dyDescent="0.2">
      <c r="A29" s="38" t="s">
        <v>22</v>
      </c>
      <c r="B29" s="45">
        <v>1000000</v>
      </c>
      <c r="C29" s="46">
        <f>SUMIF(Tabelle2[Spalte3],"Ausgaben für Teilnehmer",Tabelle2[Spalte12])</f>
        <v>0</v>
      </c>
      <c r="D29" s="46" t="e">
        <f>SUMIF(Tabelle2[Spalte4],"Ausgaben für Teilnehmer",#REF!)</f>
        <v>#REF!</v>
      </c>
      <c r="E29" s="28"/>
      <c r="F29" s="28"/>
      <c r="G29" s="26"/>
      <c r="H29" s="16"/>
      <c r="K29" s="11"/>
      <c r="L29" s="11"/>
      <c r="M29" s="11"/>
    </row>
    <row r="30" spans="1:13" s="3" customFormat="1" x14ac:dyDescent="0.2">
      <c r="A30" s="130" t="s">
        <v>23</v>
      </c>
      <c r="B30" s="131">
        <f>SUM(B20:B29)</f>
        <v>13000000</v>
      </c>
      <c r="C30" s="131" t="e">
        <f>SUM(C20:C29)</f>
        <v>#REF!</v>
      </c>
      <c r="D30" s="131" t="e">
        <f>SUM(D20:D29)</f>
        <v>#REF!</v>
      </c>
      <c r="E30" s="28"/>
      <c r="F30" s="28"/>
      <c r="G30" s="48"/>
      <c r="H30" s="16"/>
      <c r="K30" s="11"/>
      <c r="L30" s="11"/>
      <c r="M30" s="11"/>
    </row>
    <row r="31" spans="1:13" s="3" customFormat="1" ht="25.5" customHeight="1" x14ac:dyDescent="0.2">
      <c r="A31" s="132" t="s">
        <v>24</v>
      </c>
      <c r="B31" s="133">
        <f>SUM($B$20:$B$29)*IF($E$14=0,B14,E14)</f>
        <v>13000000</v>
      </c>
      <c r="C31" s="134" t="e">
        <f>IF(SUM(C20:C29)*IF($E$14=0,B14,E14)&gt;$B$31,$B$31,(SUM(C20:C29)*IF($E$14=0,B14,E14)))</f>
        <v>#REF!</v>
      </c>
      <c r="D31" s="134" t="e">
        <f>IF(SUM(D20:D29)*IF($E$14=0,$B$14,$E$14)&gt;$B$31,$B$31,(SUM(D20:D29)*IF($E$14=0,$B$14,$E$14)))</f>
        <v>#REF!</v>
      </c>
      <c r="E31" s="49"/>
      <c r="F31" s="49"/>
      <c r="G31" s="50"/>
      <c r="H31" s="16"/>
      <c r="K31" s="11"/>
      <c r="L31" s="11"/>
      <c r="M31" s="11"/>
    </row>
    <row r="32" spans="1:13" s="3" customFormat="1" x14ac:dyDescent="0.2">
      <c r="A32" s="51" t="s">
        <v>25</v>
      </c>
      <c r="B32" s="52">
        <f>B30-B31</f>
        <v>0</v>
      </c>
      <c r="C32" s="53" t="e">
        <f>$C$30-$C$31</f>
        <v>#REF!</v>
      </c>
      <c r="D32" s="53" t="e">
        <f>$C$30-$C$31</f>
        <v>#REF!</v>
      </c>
      <c r="E32" s="54"/>
      <c r="F32" s="54"/>
      <c r="G32" s="55"/>
      <c r="H32" s="9"/>
      <c r="K32" s="11"/>
      <c r="L32" s="11"/>
      <c r="M32" s="11"/>
    </row>
    <row r="33" spans="1:13" s="3" customFormat="1" x14ac:dyDescent="0.25">
      <c r="A33" s="38" t="s">
        <v>26</v>
      </c>
      <c r="B33" s="56"/>
      <c r="C33" s="56">
        <v>0</v>
      </c>
      <c r="D33" s="56">
        <v>0</v>
      </c>
      <c r="E33" s="1"/>
      <c r="F33" s="1"/>
      <c r="G33" s="2"/>
      <c r="H33" s="1"/>
      <c r="K33" s="11"/>
      <c r="L33" s="11"/>
      <c r="M33" s="11"/>
    </row>
    <row r="34" spans="1:13" s="3" customFormat="1" x14ac:dyDescent="0.25">
      <c r="A34" s="38" t="s">
        <v>27</v>
      </c>
      <c r="B34" s="56"/>
      <c r="C34" s="46" t="e">
        <f>C31-C33</f>
        <v>#REF!</v>
      </c>
      <c r="D34" s="46" t="e">
        <f>D31-D33</f>
        <v>#REF!</v>
      </c>
      <c r="E34" s="1"/>
      <c r="F34" s="1"/>
      <c r="G34" s="2"/>
      <c r="H34" s="1"/>
      <c r="K34" s="11"/>
      <c r="L34" s="11"/>
      <c r="M34" s="11"/>
    </row>
    <row r="35" spans="1:13" s="3" customFormat="1" x14ac:dyDescent="0.25">
      <c r="A35" s="1"/>
      <c r="B35" s="1"/>
      <c r="C35" s="1"/>
      <c r="D35" s="1"/>
      <c r="E35" s="1"/>
      <c r="F35" s="1"/>
      <c r="G35" s="2"/>
      <c r="H35" s="1"/>
      <c r="K35" s="11"/>
      <c r="L35" s="11"/>
      <c r="M35" s="11"/>
    </row>
    <row r="36" spans="1:13" s="3" customFormat="1" x14ac:dyDescent="0.25">
      <c r="A36" s="1"/>
      <c r="B36" s="1"/>
      <c r="C36" s="1"/>
      <c r="D36" s="1"/>
      <c r="E36" s="1"/>
      <c r="F36" s="1"/>
      <c r="G36" s="2"/>
      <c r="H36" s="1"/>
      <c r="K36" s="11"/>
      <c r="L36" s="11"/>
      <c r="M36" s="11"/>
    </row>
    <row r="37" spans="1:13" s="3" customFormat="1" x14ac:dyDescent="0.25">
      <c r="A37" s="253" t="s">
        <v>224</v>
      </c>
      <c r="B37" s="253" t="s">
        <v>244</v>
      </c>
      <c r="C37" s="1"/>
      <c r="D37" s="1"/>
      <c r="E37" s="1"/>
      <c r="F37" s="1"/>
      <c r="G37" s="2"/>
      <c r="H37" s="1"/>
      <c r="K37" s="11"/>
      <c r="L37" s="11"/>
      <c r="M37" s="11"/>
    </row>
    <row r="38" spans="1:13" s="3" customFormat="1" x14ac:dyDescent="0.25">
      <c r="A38" s="254"/>
      <c r="B38" s="254"/>
      <c r="C38" s="1"/>
      <c r="D38" s="1"/>
      <c r="E38" s="1"/>
      <c r="F38" s="1"/>
      <c r="G38" s="2"/>
      <c r="H38" s="1"/>
      <c r="K38" s="11"/>
      <c r="L38" s="11"/>
      <c r="M38" s="11"/>
    </row>
    <row r="39" spans="1:13" s="3" customFormat="1" x14ac:dyDescent="0.25">
      <c r="A39" s="254" t="s">
        <v>225</v>
      </c>
      <c r="B39" s="255" t="e">
        <f>C30</f>
        <v>#REF!</v>
      </c>
      <c r="C39" s="1"/>
      <c r="D39" s="1"/>
      <c r="E39" s="1"/>
      <c r="F39" s="1"/>
      <c r="G39" s="2"/>
      <c r="H39" s="1"/>
      <c r="K39" s="11"/>
      <c r="L39" s="11"/>
      <c r="M39" s="11"/>
    </row>
    <row r="40" spans="1:13" s="1" customFormat="1" x14ac:dyDescent="0.25">
      <c r="A40" s="254" t="s">
        <v>226</v>
      </c>
      <c r="B40" s="255">
        <f>'Gesamtübersicht je AZ'!C30</f>
        <v>0</v>
      </c>
      <c r="G40" s="2"/>
      <c r="I40" s="3"/>
      <c r="J40" s="3"/>
      <c r="K40" s="11"/>
      <c r="L40" s="11"/>
      <c r="M40" s="11"/>
    </row>
    <row r="41" spans="1:13" s="1" customFormat="1" x14ac:dyDescent="0.25">
      <c r="A41" s="254" t="s">
        <v>227</v>
      </c>
      <c r="B41" s="255" t="e">
        <f>C31</f>
        <v>#REF!</v>
      </c>
      <c r="G41" s="2"/>
      <c r="I41" s="3"/>
      <c r="J41" s="3"/>
      <c r="K41" s="11"/>
      <c r="L41" s="11"/>
      <c r="M41" s="11"/>
    </row>
    <row r="42" spans="1:13" s="1" customFormat="1" x14ac:dyDescent="0.25">
      <c r="A42" s="254" t="s">
        <v>228</v>
      </c>
      <c r="B42" s="255">
        <f>'Gesamtübersicht je AZ'!C31</f>
        <v>0</v>
      </c>
      <c r="G42" s="2"/>
      <c r="I42" s="3"/>
      <c r="J42" s="3"/>
      <c r="K42" s="11"/>
      <c r="L42" s="11"/>
      <c r="M42" s="11"/>
    </row>
    <row r="43" spans="1:13" s="1" customFormat="1" x14ac:dyDescent="0.25">
      <c r="A43" s="254"/>
      <c r="B43" s="254"/>
      <c r="G43" s="2"/>
      <c r="I43" s="3"/>
      <c r="J43" s="3"/>
      <c r="K43" s="11"/>
      <c r="L43" s="11"/>
      <c r="M43" s="11"/>
    </row>
    <row r="44" spans="1:13" s="1" customFormat="1" x14ac:dyDescent="0.25">
      <c r="A44" s="254" t="s">
        <v>229</v>
      </c>
      <c r="B44" s="255" t="e">
        <f>B30-C30</f>
        <v>#REF!</v>
      </c>
      <c r="G44" s="2"/>
      <c r="I44" s="3"/>
      <c r="J44" s="3"/>
      <c r="K44" s="11"/>
      <c r="L44" s="11"/>
      <c r="M44" s="11"/>
    </row>
    <row r="45" spans="1:13" s="1" customFormat="1" x14ac:dyDescent="0.25">
      <c r="A45" s="254" t="s">
        <v>230</v>
      </c>
      <c r="B45" s="255" t="e">
        <f>B31-C31</f>
        <v>#REF!</v>
      </c>
      <c r="G45" s="2"/>
      <c r="I45" s="3"/>
      <c r="J45" s="3"/>
      <c r="K45" s="11"/>
      <c r="L45" s="11"/>
      <c r="M45" s="11"/>
    </row>
    <row r="46" spans="1:13" s="1" customFormat="1" x14ac:dyDescent="0.25">
      <c r="G46" s="2"/>
      <c r="I46" s="3"/>
      <c r="J46" s="3"/>
      <c r="K46" s="11"/>
      <c r="L46" s="11"/>
      <c r="M46" s="11"/>
    </row>
  </sheetData>
  <mergeCells count="8">
    <mergeCell ref="G19:G28"/>
    <mergeCell ref="A3:B3"/>
    <mergeCell ref="A5:E5"/>
    <mergeCell ref="B7:D7"/>
    <mergeCell ref="B8:D8"/>
    <mergeCell ref="B9:D9"/>
    <mergeCell ref="C14:D14"/>
    <mergeCell ref="C15:D15"/>
  </mergeCells>
  <conditionalFormatting sqref="E14">
    <cfRule type="cellIs" dxfId="118" priority="2" operator="equal">
      <formula>0</formula>
    </cfRule>
  </conditionalFormatting>
  <conditionalFormatting sqref="E15">
    <cfRule type="cellIs" dxfId="117" priority="1" operator="equal">
      <formula>0</formula>
    </cfRule>
  </conditionalFormatting>
  <dataValidations count="1">
    <dataValidation allowBlank="1" showErrorMessage="1" sqref="C1:E13 G1:G8 G10:G1048576 H1:XFD1048576 F1:F1048576 C16:E1048576 A1:B1048576"/>
  </dataValidations>
  <pageMargins left="0.70866141732283472" right="0.70866141732283472" top="0.78740157480314965" bottom="0.78740157480314965" header="0.31496062992125984" footer="0.31496062992125984"/>
  <pageSetup paperSize="9" scale="55" orientation="landscape" r:id="rId1"/>
  <headerFooter>
    <oddFooter>&amp;L[Produktname]&amp;Czahlenmäßiger Nachweis&amp;R
Stand 22.10.2024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5"/>
  <dimension ref="A3:FY36"/>
  <sheetViews>
    <sheetView showGridLines="0" workbookViewId="0">
      <selection activeCell="D13" sqref="D13"/>
    </sheetView>
  </sheetViews>
  <sheetFormatPr baseColWidth="10" defaultColWidth="11.42578125" defaultRowHeight="14.25" x14ac:dyDescent="0.2"/>
  <cols>
    <col min="1" max="1" width="9.140625" style="85" customWidth="1"/>
    <col min="2" max="2" width="9.28515625" style="85" customWidth="1"/>
    <col min="3" max="3" width="16" style="85" customWidth="1"/>
    <col min="4" max="4" width="24" style="85" customWidth="1"/>
    <col min="5" max="5" width="23.7109375" style="85" customWidth="1"/>
    <col min="6" max="6" width="20.85546875" style="85" customWidth="1"/>
    <col min="7" max="7" width="10.28515625" style="85" customWidth="1"/>
    <col min="8" max="8" width="22.85546875" style="85" customWidth="1"/>
    <col min="9" max="9" width="13.140625" style="85" customWidth="1"/>
    <col min="10" max="10" width="11.85546875" style="68" customWidth="1"/>
    <col min="11" max="11" width="10.28515625" style="68" customWidth="1"/>
    <col min="12" max="12" width="13.28515625" style="68" customWidth="1"/>
    <col min="13" max="13" width="11.42578125" style="68"/>
    <col min="14" max="14" width="44.140625" style="85" customWidth="1"/>
    <col min="15" max="16384" width="11.42578125" style="85"/>
  </cols>
  <sheetData>
    <row r="3" spans="1:181" s="58" customFormat="1" ht="15" x14ac:dyDescent="0.25">
      <c r="B3" s="301" t="str">
        <f>"zahlenmäßiger Nachweis - Anlage zum Auszahlungsantrag Nr."&amp;" "&amp;'Gesamtübersicht je AZ'!$C$3</f>
        <v xml:space="preserve">zahlenmäßiger Nachweis - Anlage zum Auszahlungsantrag Nr. </v>
      </c>
      <c r="C3" s="301"/>
      <c r="D3" s="301"/>
      <c r="E3" s="301"/>
      <c r="F3" s="301"/>
      <c r="G3" s="301"/>
      <c r="H3" s="301"/>
      <c r="I3" s="301"/>
      <c r="J3" s="301"/>
      <c r="K3" s="301"/>
      <c r="L3" s="301"/>
      <c r="M3" s="301"/>
      <c r="N3" s="301"/>
    </row>
    <row r="4" spans="1:181" s="60" customFormat="1" ht="15" x14ac:dyDescent="0.25">
      <c r="B4" s="59"/>
      <c r="C4" s="59"/>
      <c r="D4" s="59"/>
      <c r="E4" s="59"/>
      <c r="F4" s="59"/>
      <c r="G4" s="59"/>
      <c r="H4" s="59"/>
      <c r="I4" s="59"/>
      <c r="J4" s="59"/>
    </row>
    <row r="5" spans="1:181" s="58" customFormat="1" ht="15" x14ac:dyDescent="0.25">
      <c r="B5" s="61"/>
      <c r="C5" s="62"/>
      <c r="D5" s="62"/>
      <c r="E5" s="62"/>
      <c r="F5" s="63"/>
      <c r="G5" s="64"/>
      <c r="K5" s="60"/>
      <c r="L5" s="60"/>
      <c r="M5" s="60"/>
      <c r="N5" s="65" t="s">
        <v>28</v>
      </c>
    </row>
    <row r="6" spans="1:181" s="58" customFormat="1" ht="15" x14ac:dyDescent="0.25">
      <c r="B6" s="301" t="s">
        <v>8</v>
      </c>
      <c r="C6" s="301"/>
      <c r="D6" s="301"/>
      <c r="E6" s="301"/>
      <c r="F6" s="301">
        <f>'Gesamtübersicht je AZ'!$B$7</f>
        <v>0</v>
      </c>
      <c r="G6" s="301"/>
      <c r="H6" s="301"/>
      <c r="I6" s="301"/>
      <c r="J6" s="301"/>
      <c r="K6" s="301"/>
      <c r="M6" s="60"/>
    </row>
    <row r="7" spans="1:181" s="58" customFormat="1" ht="15" x14ac:dyDescent="0.25">
      <c r="B7" s="301" t="s">
        <v>9</v>
      </c>
      <c r="C7" s="301"/>
      <c r="D7" s="301"/>
      <c r="E7" s="301"/>
      <c r="F7" s="301">
        <f>'Gesamtübersicht je AZ'!$B$8</f>
        <v>0</v>
      </c>
      <c r="G7" s="301"/>
      <c r="H7" s="301"/>
      <c r="I7" s="301"/>
      <c r="J7" s="301"/>
      <c r="K7" s="301"/>
    </row>
    <row r="8" spans="1:181" s="58" customFormat="1" ht="15" x14ac:dyDescent="0.25">
      <c r="B8" s="299" t="s">
        <v>10</v>
      </c>
      <c r="C8" s="299"/>
      <c r="D8" s="299"/>
      <c r="E8" s="299"/>
      <c r="F8" s="300">
        <f>'Gesamtübersicht je AZ'!$B$9</f>
        <v>0</v>
      </c>
      <c r="G8" s="300"/>
      <c r="H8" s="300"/>
      <c r="I8" s="300"/>
      <c r="J8" s="300"/>
      <c r="K8" s="300"/>
      <c r="M8" s="60"/>
    </row>
    <row r="9" spans="1:181" s="58" customFormat="1" ht="15.75" x14ac:dyDescent="0.25">
      <c r="B9" s="61"/>
      <c r="C9" s="62"/>
      <c r="D9" s="66"/>
      <c r="E9" s="62"/>
      <c r="F9" s="63"/>
      <c r="G9" s="64"/>
      <c r="H9" s="67"/>
      <c r="I9" s="68"/>
      <c r="J9" s="68"/>
      <c r="K9" s="60"/>
      <c r="L9" s="60"/>
      <c r="M9" s="60"/>
    </row>
    <row r="10" spans="1:181" s="70" customFormat="1" ht="99.75" customHeight="1" x14ac:dyDescent="0.25">
      <c r="A10" s="302" t="s">
        <v>114</v>
      </c>
      <c r="B10" s="302" t="s">
        <v>29</v>
      </c>
      <c r="C10" s="302" t="s">
        <v>112</v>
      </c>
      <c r="D10" s="302" t="s">
        <v>30</v>
      </c>
      <c r="E10" s="302" t="s">
        <v>31</v>
      </c>
      <c r="F10" s="302" t="s">
        <v>32</v>
      </c>
      <c r="G10" s="302" t="s">
        <v>33</v>
      </c>
      <c r="H10" s="302" t="s">
        <v>34</v>
      </c>
      <c r="I10" s="128" t="s">
        <v>35</v>
      </c>
      <c r="J10" s="128" t="s">
        <v>36</v>
      </c>
      <c r="K10" s="128" t="s">
        <v>37</v>
      </c>
      <c r="L10" s="302" t="s">
        <v>38</v>
      </c>
      <c r="M10" s="128" t="s">
        <v>1</v>
      </c>
      <c r="N10" s="302" t="s">
        <v>134</v>
      </c>
      <c r="O10" s="69"/>
      <c r="P10" s="69"/>
      <c r="Q10" s="69"/>
      <c r="R10" s="69"/>
      <c r="S10" s="69"/>
      <c r="T10" s="69"/>
      <c r="U10" s="69"/>
      <c r="V10" s="69"/>
      <c r="W10" s="69"/>
      <c r="X10" s="69"/>
      <c r="Y10" s="69"/>
      <c r="Z10" s="69"/>
      <c r="AA10" s="69"/>
      <c r="AB10" s="69"/>
      <c r="AC10" s="69"/>
      <c r="AD10" s="69"/>
      <c r="AE10" s="69"/>
      <c r="AF10" s="69"/>
      <c r="AG10" s="69"/>
      <c r="AH10" s="69"/>
      <c r="AI10" s="69"/>
      <c r="AJ10" s="69"/>
      <c r="AK10" s="69"/>
      <c r="AL10" s="69"/>
      <c r="AM10" s="69"/>
      <c r="AN10" s="69"/>
      <c r="AO10" s="69"/>
      <c r="AP10" s="69"/>
      <c r="AQ10" s="69"/>
      <c r="AR10" s="69"/>
      <c r="AS10" s="69"/>
      <c r="AT10" s="69"/>
      <c r="AU10" s="69"/>
      <c r="AV10" s="69"/>
      <c r="AW10" s="69"/>
      <c r="AX10" s="69"/>
      <c r="AY10" s="69"/>
      <c r="AZ10" s="69"/>
      <c r="BA10" s="69"/>
      <c r="BB10" s="69"/>
      <c r="BC10" s="69"/>
      <c r="BD10" s="69"/>
      <c r="BE10" s="69"/>
      <c r="BF10" s="69"/>
      <c r="BG10" s="69"/>
      <c r="BH10" s="69"/>
      <c r="BI10" s="69"/>
      <c r="BJ10" s="69"/>
      <c r="BK10" s="69"/>
      <c r="BL10" s="69"/>
      <c r="BM10" s="69"/>
      <c r="BN10" s="69"/>
      <c r="BO10" s="69"/>
      <c r="BP10" s="69"/>
      <c r="BQ10" s="69"/>
      <c r="BR10" s="69"/>
      <c r="BS10" s="69"/>
      <c r="BT10" s="69"/>
      <c r="BU10" s="69"/>
      <c r="BV10" s="69"/>
      <c r="BW10" s="69"/>
      <c r="BX10" s="69"/>
      <c r="BY10" s="69"/>
      <c r="BZ10" s="69"/>
      <c r="CA10" s="69"/>
      <c r="CB10" s="69"/>
      <c r="CC10" s="69"/>
      <c r="CD10" s="69"/>
      <c r="CE10" s="69"/>
      <c r="CF10" s="69"/>
      <c r="CG10" s="69"/>
      <c r="CH10" s="69"/>
      <c r="CI10" s="69"/>
      <c r="CJ10" s="69"/>
      <c r="CK10" s="69"/>
      <c r="CL10" s="69"/>
      <c r="CM10" s="69"/>
      <c r="CN10" s="69"/>
      <c r="CO10" s="69"/>
      <c r="CP10" s="69"/>
      <c r="CQ10" s="69"/>
      <c r="CR10" s="69"/>
      <c r="CS10" s="69"/>
      <c r="CT10" s="69"/>
      <c r="CU10" s="69"/>
      <c r="CV10" s="69"/>
      <c r="CW10" s="69"/>
      <c r="CX10" s="69"/>
      <c r="CY10" s="69"/>
      <c r="CZ10" s="69"/>
      <c r="DA10" s="69"/>
      <c r="DB10" s="69"/>
      <c r="DC10" s="69"/>
      <c r="DD10" s="69"/>
      <c r="DE10" s="69"/>
      <c r="DF10" s="69"/>
      <c r="DG10" s="69"/>
      <c r="DH10" s="69"/>
      <c r="DI10" s="69"/>
      <c r="DJ10" s="69"/>
      <c r="DK10" s="69"/>
      <c r="DL10" s="69"/>
      <c r="DM10" s="69"/>
      <c r="DN10" s="69"/>
      <c r="DO10" s="69"/>
      <c r="DP10" s="69"/>
      <c r="DQ10" s="69"/>
      <c r="DR10" s="69"/>
      <c r="DS10" s="69"/>
      <c r="DT10" s="69"/>
      <c r="DU10" s="69"/>
      <c r="DV10" s="69"/>
      <c r="DW10" s="69"/>
      <c r="DX10" s="69"/>
      <c r="DY10" s="69"/>
      <c r="DZ10" s="69"/>
      <c r="EA10" s="69"/>
      <c r="EB10" s="69"/>
      <c r="EC10" s="69"/>
      <c r="ED10" s="69"/>
      <c r="EE10" s="69"/>
      <c r="EF10" s="69"/>
      <c r="EG10" s="69"/>
      <c r="EH10" s="69"/>
      <c r="EI10" s="69"/>
      <c r="EJ10" s="69"/>
      <c r="EK10" s="69"/>
      <c r="EL10" s="69"/>
      <c r="EM10" s="69"/>
      <c r="EN10" s="69"/>
      <c r="EO10" s="69"/>
      <c r="EP10" s="69"/>
      <c r="EQ10" s="69"/>
      <c r="ER10" s="69"/>
      <c r="ES10" s="69"/>
      <c r="ET10" s="69"/>
      <c r="EU10" s="69"/>
      <c r="EV10" s="69"/>
      <c r="EW10" s="69"/>
      <c r="EX10" s="69"/>
      <c r="EY10" s="69"/>
      <c r="EZ10" s="69"/>
      <c r="FA10" s="69"/>
      <c r="FB10" s="69"/>
      <c r="FC10" s="69"/>
      <c r="FD10" s="69"/>
      <c r="FE10" s="69"/>
      <c r="FF10" s="69"/>
      <c r="FG10" s="69"/>
      <c r="FH10" s="69"/>
      <c r="FI10" s="69"/>
      <c r="FJ10" s="69"/>
      <c r="FK10" s="69"/>
      <c r="FL10" s="69"/>
      <c r="FM10" s="69"/>
      <c r="FN10" s="69"/>
      <c r="FO10" s="69"/>
      <c r="FP10" s="69"/>
      <c r="FQ10" s="69"/>
      <c r="FR10" s="69"/>
      <c r="FS10" s="69"/>
      <c r="FT10" s="69"/>
      <c r="FU10" s="69"/>
      <c r="FV10" s="69"/>
      <c r="FW10" s="69"/>
      <c r="FX10" s="69"/>
      <c r="FY10" s="69"/>
    </row>
    <row r="11" spans="1:181" s="71" customFormat="1" ht="14.25" customHeight="1" x14ac:dyDescent="0.2">
      <c r="A11" s="302"/>
      <c r="B11" s="302"/>
      <c r="C11" s="302"/>
      <c r="D11" s="302"/>
      <c r="E11" s="302"/>
      <c r="F11" s="302"/>
      <c r="G11" s="302"/>
      <c r="H11" s="302"/>
      <c r="I11" s="129" t="s">
        <v>39</v>
      </c>
      <c r="J11" s="129" t="s">
        <v>2</v>
      </c>
      <c r="K11" s="129" t="s">
        <v>2</v>
      </c>
      <c r="L11" s="302"/>
      <c r="M11" s="129" t="s">
        <v>39</v>
      </c>
      <c r="N11" s="303"/>
      <c r="O11" s="68"/>
      <c r="P11" s="68"/>
      <c r="Q11" s="68"/>
      <c r="R11" s="68"/>
      <c r="S11" s="68"/>
      <c r="T11" s="68"/>
      <c r="U11" s="68"/>
      <c r="V11" s="68"/>
      <c r="W11" s="68"/>
      <c r="X11" s="68"/>
      <c r="Y11" s="68"/>
      <c r="Z11" s="68"/>
      <c r="AA11" s="68"/>
      <c r="AB11" s="68"/>
      <c r="AC11" s="68"/>
      <c r="AD11" s="68"/>
      <c r="AE11" s="68"/>
      <c r="AF11" s="68"/>
      <c r="AG11" s="68"/>
      <c r="AH11" s="68"/>
      <c r="AI11" s="68"/>
      <c r="AJ11" s="68"/>
      <c r="AK11" s="68"/>
      <c r="AL11" s="68"/>
      <c r="AM11" s="68"/>
      <c r="AN11" s="68"/>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c r="BW11" s="68"/>
      <c r="BX11" s="68"/>
      <c r="BY11" s="68"/>
      <c r="BZ11" s="68"/>
      <c r="CA11" s="68"/>
      <c r="CB11" s="68"/>
      <c r="CC11" s="68"/>
      <c r="CD11" s="68"/>
      <c r="CE11" s="68"/>
      <c r="CF11" s="68"/>
      <c r="CG11" s="68"/>
      <c r="CH11" s="68"/>
      <c r="CI11" s="68"/>
      <c r="CJ11" s="68"/>
      <c r="CK11" s="68"/>
      <c r="CL11" s="68"/>
      <c r="CM11" s="68"/>
      <c r="CN11" s="68"/>
      <c r="CO11" s="68"/>
      <c r="CP11" s="68"/>
      <c r="CQ11" s="68"/>
      <c r="CR11" s="68"/>
      <c r="CS11" s="68"/>
      <c r="CT11" s="68"/>
      <c r="CU11" s="68"/>
      <c r="CV11" s="68"/>
      <c r="CW11" s="68"/>
      <c r="CX11" s="68"/>
      <c r="CY11" s="68"/>
      <c r="CZ11" s="68"/>
      <c r="DA11" s="68"/>
      <c r="DB11" s="68"/>
      <c r="DC11" s="68"/>
      <c r="DD11" s="68"/>
      <c r="DE11" s="68"/>
      <c r="DF11" s="68"/>
      <c r="DG11" s="68"/>
      <c r="DH11" s="68"/>
      <c r="DI11" s="68"/>
      <c r="DJ11" s="68"/>
      <c r="DK11" s="68"/>
      <c r="DL11" s="68"/>
      <c r="DM11" s="68"/>
      <c r="DN11" s="68"/>
      <c r="DO11" s="68"/>
      <c r="DP11" s="68"/>
      <c r="DQ11" s="68"/>
      <c r="DR11" s="68"/>
      <c r="DS11" s="68"/>
      <c r="DT11" s="68"/>
      <c r="DU11" s="68"/>
      <c r="DV11" s="68"/>
      <c r="DW11" s="68"/>
      <c r="DX11" s="68"/>
      <c r="DY11" s="68"/>
      <c r="DZ11" s="68"/>
      <c r="EA11" s="68"/>
      <c r="EB11" s="68"/>
      <c r="EC11" s="68"/>
      <c r="ED11" s="68"/>
      <c r="EE11" s="68"/>
      <c r="EF11" s="68"/>
      <c r="EG11" s="68"/>
      <c r="EH11" s="68"/>
      <c r="EI11" s="68"/>
      <c r="EJ11" s="68"/>
      <c r="EK11" s="68"/>
      <c r="EL11" s="68"/>
      <c r="EM11" s="68"/>
      <c r="EN11" s="68"/>
      <c r="EO11" s="68"/>
      <c r="EP11" s="68"/>
      <c r="EQ11" s="68"/>
      <c r="ER11" s="68"/>
      <c r="ES11" s="68"/>
      <c r="ET11" s="68"/>
      <c r="EU11" s="68"/>
      <c r="EV11" s="68"/>
      <c r="EW11" s="68"/>
      <c r="EX11" s="68"/>
      <c r="EY11" s="68"/>
      <c r="EZ11" s="68"/>
      <c r="FA11" s="68"/>
      <c r="FB11" s="68"/>
      <c r="FC11" s="68"/>
      <c r="FD11" s="68"/>
      <c r="FE11" s="68"/>
      <c r="FF11" s="68"/>
      <c r="FG11" s="68"/>
      <c r="FH11" s="68"/>
      <c r="FI11" s="68"/>
      <c r="FJ11" s="68"/>
      <c r="FK11" s="68"/>
      <c r="FL11" s="68"/>
      <c r="FM11" s="68"/>
      <c r="FN11" s="68"/>
      <c r="FO11" s="68"/>
      <c r="FP11" s="68"/>
      <c r="FQ11" s="68"/>
      <c r="FR11" s="68"/>
      <c r="FS11" s="68"/>
      <c r="FT11" s="68"/>
      <c r="FU11" s="68"/>
      <c r="FV11" s="68"/>
      <c r="FW11" s="68"/>
      <c r="FX11" s="68"/>
      <c r="FY11" s="68"/>
    </row>
    <row r="12" spans="1:181" s="68" customFormat="1" ht="15.75" hidden="1" customHeight="1" x14ac:dyDescent="0.2">
      <c r="A12" s="274" t="s">
        <v>113</v>
      </c>
      <c r="B12" s="275" t="s">
        <v>40</v>
      </c>
      <c r="C12" s="276" t="s">
        <v>41</v>
      </c>
      <c r="D12" s="275" t="s">
        <v>42</v>
      </c>
      <c r="E12" s="275" t="s">
        <v>43</v>
      </c>
      <c r="F12" s="275" t="s">
        <v>44</v>
      </c>
      <c r="G12" s="277" t="s">
        <v>45</v>
      </c>
      <c r="H12" s="278" t="s">
        <v>47</v>
      </c>
      <c r="I12" s="279" t="s">
        <v>48</v>
      </c>
      <c r="J12" s="280" t="s">
        <v>49</v>
      </c>
      <c r="K12" s="280" t="s">
        <v>50</v>
      </c>
      <c r="L12" s="277" t="s">
        <v>51</v>
      </c>
      <c r="M12" s="281" t="s">
        <v>52</v>
      </c>
      <c r="N12" s="282" t="s">
        <v>53</v>
      </c>
    </row>
    <row r="13" spans="1:181" s="68" customFormat="1" x14ac:dyDescent="0.2">
      <c r="A13" s="273"/>
      <c r="B13" s="263">
        <f t="shared" ref="B13:B32" si="0">ROW()-12</f>
        <v>1</v>
      </c>
      <c r="C13" s="264"/>
      <c r="D13" s="265"/>
      <c r="E13" s="265"/>
      <c r="F13" s="265"/>
      <c r="G13" s="266"/>
      <c r="H13" s="267"/>
      <c r="I13" s="268"/>
      <c r="J13" s="269"/>
      <c r="K13" s="269"/>
      <c r="L13" s="266"/>
      <c r="M13" s="270">
        <f t="shared" ref="M13:M32" si="1">($I13-($I13*$K13))+(($I13-($I13*$K13))*$J13)</f>
        <v>0</v>
      </c>
      <c r="N13" s="271"/>
    </row>
    <row r="14" spans="1:181" s="68" customFormat="1" x14ac:dyDescent="0.2">
      <c r="A14" s="273"/>
      <c r="B14" s="263">
        <f t="shared" si="0"/>
        <v>2</v>
      </c>
      <c r="C14" s="264"/>
      <c r="D14" s="265"/>
      <c r="E14" s="265"/>
      <c r="F14" s="265"/>
      <c r="G14" s="266"/>
      <c r="H14" s="267"/>
      <c r="I14" s="268"/>
      <c r="J14" s="269"/>
      <c r="K14" s="269"/>
      <c r="L14" s="266"/>
      <c r="M14" s="270">
        <f t="shared" si="1"/>
        <v>0</v>
      </c>
      <c r="N14" s="271"/>
    </row>
    <row r="15" spans="1:181" s="68" customFormat="1" x14ac:dyDescent="0.2">
      <c r="A15" s="273"/>
      <c r="B15" s="263">
        <f t="shared" si="0"/>
        <v>3</v>
      </c>
      <c r="C15" s="264"/>
      <c r="D15" s="265"/>
      <c r="E15" s="265"/>
      <c r="F15" s="265"/>
      <c r="G15" s="266"/>
      <c r="H15" s="267"/>
      <c r="I15" s="268"/>
      <c r="J15" s="269"/>
      <c r="K15" s="269"/>
      <c r="L15" s="266"/>
      <c r="M15" s="270">
        <f t="shared" si="1"/>
        <v>0</v>
      </c>
      <c r="N15" s="271"/>
    </row>
    <row r="16" spans="1:181" s="68" customFormat="1" x14ac:dyDescent="0.2">
      <c r="A16" s="273"/>
      <c r="B16" s="263">
        <f t="shared" si="0"/>
        <v>4</v>
      </c>
      <c r="C16" s="264"/>
      <c r="D16" s="265"/>
      <c r="E16" s="265"/>
      <c r="F16" s="265"/>
      <c r="G16" s="266"/>
      <c r="H16" s="267"/>
      <c r="I16" s="268"/>
      <c r="J16" s="269"/>
      <c r="K16" s="269"/>
      <c r="L16" s="266"/>
      <c r="M16" s="270">
        <f t="shared" si="1"/>
        <v>0</v>
      </c>
      <c r="N16" s="271"/>
    </row>
    <row r="17" spans="1:14" s="68" customFormat="1" x14ac:dyDescent="0.2">
      <c r="A17" s="273"/>
      <c r="B17" s="263">
        <f t="shared" si="0"/>
        <v>5</v>
      </c>
      <c r="C17" s="264"/>
      <c r="D17" s="265"/>
      <c r="E17" s="265"/>
      <c r="F17" s="265"/>
      <c r="G17" s="266"/>
      <c r="H17" s="267"/>
      <c r="I17" s="268"/>
      <c r="J17" s="269"/>
      <c r="K17" s="269"/>
      <c r="L17" s="266"/>
      <c r="M17" s="270">
        <f t="shared" si="1"/>
        <v>0</v>
      </c>
      <c r="N17" s="271"/>
    </row>
    <row r="18" spans="1:14" s="68" customFormat="1" x14ac:dyDescent="0.2">
      <c r="A18" s="273"/>
      <c r="B18" s="263">
        <f t="shared" si="0"/>
        <v>6</v>
      </c>
      <c r="C18" s="264"/>
      <c r="D18" s="265"/>
      <c r="E18" s="265"/>
      <c r="F18" s="265"/>
      <c r="G18" s="266"/>
      <c r="H18" s="267"/>
      <c r="I18" s="268"/>
      <c r="J18" s="269"/>
      <c r="K18" s="269"/>
      <c r="L18" s="272"/>
      <c r="M18" s="270">
        <f t="shared" si="1"/>
        <v>0</v>
      </c>
      <c r="N18" s="271"/>
    </row>
    <row r="19" spans="1:14" s="68" customFormat="1" x14ac:dyDescent="0.2">
      <c r="A19" s="273"/>
      <c r="B19" s="263">
        <f t="shared" si="0"/>
        <v>7</v>
      </c>
      <c r="C19" s="264"/>
      <c r="D19" s="265"/>
      <c r="E19" s="265"/>
      <c r="F19" s="265"/>
      <c r="G19" s="266"/>
      <c r="H19" s="267"/>
      <c r="I19" s="268"/>
      <c r="J19" s="269"/>
      <c r="K19" s="269"/>
      <c r="L19" s="272"/>
      <c r="M19" s="270">
        <f t="shared" si="1"/>
        <v>0</v>
      </c>
      <c r="N19" s="271"/>
    </row>
    <row r="20" spans="1:14" s="68" customFormat="1" x14ac:dyDescent="0.2">
      <c r="A20" s="273"/>
      <c r="B20" s="263">
        <f t="shared" si="0"/>
        <v>8</v>
      </c>
      <c r="C20" s="264"/>
      <c r="D20" s="265"/>
      <c r="E20" s="265"/>
      <c r="F20" s="265"/>
      <c r="G20" s="266"/>
      <c r="H20" s="267"/>
      <c r="I20" s="268"/>
      <c r="J20" s="269"/>
      <c r="K20" s="269"/>
      <c r="L20" s="272"/>
      <c r="M20" s="270">
        <f t="shared" si="1"/>
        <v>0</v>
      </c>
      <c r="N20" s="271"/>
    </row>
    <row r="21" spans="1:14" s="68" customFormat="1" x14ac:dyDescent="0.2">
      <c r="A21" s="273"/>
      <c r="B21" s="263">
        <f t="shared" si="0"/>
        <v>9</v>
      </c>
      <c r="C21" s="264"/>
      <c r="D21" s="265"/>
      <c r="E21" s="265"/>
      <c r="F21" s="265"/>
      <c r="G21" s="266"/>
      <c r="H21" s="267"/>
      <c r="I21" s="268"/>
      <c r="J21" s="269"/>
      <c r="K21" s="269"/>
      <c r="L21" s="272"/>
      <c r="M21" s="270">
        <f t="shared" si="1"/>
        <v>0</v>
      </c>
      <c r="N21" s="271"/>
    </row>
    <row r="22" spans="1:14" s="68" customFormat="1" x14ac:dyDescent="0.2">
      <c r="A22" s="273"/>
      <c r="B22" s="263">
        <f t="shared" si="0"/>
        <v>10</v>
      </c>
      <c r="C22" s="264"/>
      <c r="D22" s="265"/>
      <c r="E22" s="265"/>
      <c r="F22" s="265"/>
      <c r="G22" s="266"/>
      <c r="H22" s="267"/>
      <c r="I22" s="268"/>
      <c r="J22" s="269"/>
      <c r="K22" s="269"/>
      <c r="L22" s="272"/>
      <c r="M22" s="270">
        <f t="shared" si="1"/>
        <v>0</v>
      </c>
      <c r="N22" s="271"/>
    </row>
    <row r="23" spans="1:14" s="68" customFormat="1" x14ac:dyDescent="0.2">
      <c r="A23" s="273"/>
      <c r="B23" s="263">
        <f t="shared" si="0"/>
        <v>11</v>
      </c>
      <c r="C23" s="264"/>
      <c r="D23" s="265"/>
      <c r="E23" s="265"/>
      <c r="F23" s="265"/>
      <c r="G23" s="266"/>
      <c r="H23" s="267"/>
      <c r="I23" s="268"/>
      <c r="J23" s="269"/>
      <c r="K23" s="269"/>
      <c r="L23" s="272"/>
      <c r="M23" s="270">
        <f t="shared" si="1"/>
        <v>0</v>
      </c>
      <c r="N23" s="271"/>
    </row>
    <row r="24" spans="1:14" s="68" customFormat="1" x14ac:dyDescent="0.2">
      <c r="A24" s="273"/>
      <c r="B24" s="263">
        <f t="shared" si="0"/>
        <v>12</v>
      </c>
      <c r="C24" s="264"/>
      <c r="D24" s="265"/>
      <c r="E24" s="265"/>
      <c r="F24" s="265"/>
      <c r="G24" s="266"/>
      <c r="H24" s="267"/>
      <c r="I24" s="268"/>
      <c r="J24" s="269"/>
      <c r="K24" s="269"/>
      <c r="L24" s="272"/>
      <c r="M24" s="270">
        <f t="shared" si="1"/>
        <v>0</v>
      </c>
      <c r="N24" s="271"/>
    </row>
    <row r="25" spans="1:14" s="68" customFormat="1" x14ac:dyDescent="0.2">
      <c r="A25" s="273"/>
      <c r="B25" s="263">
        <f t="shared" si="0"/>
        <v>13</v>
      </c>
      <c r="C25" s="264"/>
      <c r="D25" s="265"/>
      <c r="E25" s="265"/>
      <c r="F25" s="265"/>
      <c r="G25" s="266"/>
      <c r="H25" s="267"/>
      <c r="I25" s="268"/>
      <c r="J25" s="269"/>
      <c r="K25" s="269"/>
      <c r="L25" s="272"/>
      <c r="M25" s="270">
        <f t="shared" si="1"/>
        <v>0</v>
      </c>
      <c r="N25" s="271"/>
    </row>
    <row r="26" spans="1:14" s="68" customFormat="1" x14ac:dyDescent="0.2">
      <c r="A26" s="273"/>
      <c r="B26" s="263">
        <f t="shared" si="0"/>
        <v>14</v>
      </c>
      <c r="C26" s="264"/>
      <c r="D26" s="265"/>
      <c r="E26" s="265"/>
      <c r="F26" s="265"/>
      <c r="G26" s="266"/>
      <c r="H26" s="267"/>
      <c r="I26" s="268"/>
      <c r="J26" s="269"/>
      <c r="K26" s="269"/>
      <c r="L26" s="272"/>
      <c r="M26" s="270">
        <f t="shared" si="1"/>
        <v>0</v>
      </c>
      <c r="N26" s="271"/>
    </row>
    <row r="27" spans="1:14" s="68" customFormat="1" x14ac:dyDescent="0.2">
      <c r="A27" s="273"/>
      <c r="B27" s="263">
        <f t="shared" si="0"/>
        <v>15</v>
      </c>
      <c r="C27" s="264"/>
      <c r="D27" s="265"/>
      <c r="E27" s="265"/>
      <c r="F27" s="265"/>
      <c r="G27" s="266"/>
      <c r="H27" s="267"/>
      <c r="I27" s="268"/>
      <c r="J27" s="269"/>
      <c r="K27" s="269"/>
      <c r="L27" s="272"/>
      <c r="M27" s="270">
        <f t="shared" si="1"/>
        <v>0</v>
      </c>
      <c r="N27" s="271"/>
    </row>
    <row r="28" spans="1:14" s="68" customFormat="1" x14ac:dyDescent="0.2">
      <c r="A28" s="273"/>
      <c r="B28" s="263">
        <f t="shared" si="0"/>
        <v>16</v>
      </c>
      <c r="C28" s="264"/>
      <c r="D28" s="265"/>
      <c r="E28" s="265"/>
      <c r="F28" s="265"/>
      <c r="G28" s="266"/>
      <c r="H28" s="267"/>
      <c r="I28" s="268"/>
      <c r="J28" s="269"/>
      <c r="K28" s="269"/>
      <c r="L28" s="272"/>
      <c r="M28" s="270">
        <f t="shared" si="1"/>
        <v>0</v>
      </c>
      <c r="N28" s="271"/>
    </row>
    <row r="29" spans="1:14" s="68" customFormat="1" x14ac:dyDescent="0.2">
      <c r="A29" s="273"/>
      <c r="B29" s="263">
        <f t="shared" si="0"/>
        <v>17</v>
      </c>
      <c r="C29" s="264"/>
      <c r="D29" s="265"/>
      <c r="E29" s="265"/>
      <c r="F29" s="265"/>
      <c r="G29" s="266"/>
      <c r="H29" s="267"/>
      <c r="I29" s="268"/>
      <c r="J29" s="269"/>
      <c r="K29" s="269"/>
      <c r="L29" s="272"/>
      <c r="M29" s="270">
        <f t="shared" si="1"/>
        <v>0</v>
      </c>
      <c r="N29" s="271"/>
    </row>
    <row r="30" spans="1:14" s="68" customFormat="1" x14ac:dyDescent="0.2">
      <c r="A30" s="273"/>
      <c r="B30" s="263">
        <f t="shared" si="0"/>
        <v>18</v>
      </c>
      <c r="C30" s="264"/>
      <c r="D30" s="265"/>
      <c r="E30" s="265"/>
      <c r="F30" s="265"/>
      <c r="G30" s="266"/>
      <c r="H30" s="267"/>
      <c r="I30" s="268"/>
      <c r="J30" s="269"/>
      <c r="K30" s="269"/>
      <c r="L30" s="272"/>
      <c r="M30" s="270">
        <f t="shared" si="1"/>
        <v>0</v>
      </c>
      <c r="N30" s="271"/>
    </row>
    <row r="31" spans="1:14" s="68" customFormat="1" x14ac:dyDescent="0.2">
      <c r="A31" s="273"/>
      <c r="B31" s="263">
        <f t="shared" si="0"/>
        <v>19</v>
      </c>
      <c r="C31" s="264"/>
      <c r="D31" s="265"/>
      <c r="E31" s="265"/>
      <c r="F31" s="265"/>
      <c r="G31" s="266"/>
      <c r="H31" s="267"/>
      <c r="I31" s="268"/>
      <c r="J31" s="269"/>
      <c r="K31" s="269"/>
      <c r="L31" s="272"/>
      <c r="M31" s="270">
        <f t="shared" si="1"/>
        <v>0</v>
      </c>
      <c r="N31" s="271"/>
    </row>
    <row r="32" spans="1:14" s="68" customFormat="1" x14ac:dyDescent="0.2">
      <c r="A32" s="283"/>
      <c r="B32" s="263">
        <f t="shared" si="0"/>
        <v>20</v>
      </c>
      <c r="C32" s="264"/>
      <c r="D32" s="265"/>
      <c r="E32" s="265"/>
      <c r="F32" s="265"/>
      <c r="G32" s="266"/>
      <c r="H32" s="267"/>
      <c r="I32" s="268"/>
      <c r="J32" s="269"/>
      <c r="K32" s="269"/>
      <c r="L32" s="272"/>
      <c r="M32" s="270">
        <f t="shared" si="1"/>
        <v>0</v>
      </c>
      <c r="N32" s="271"/>
    </row>
    <row r="33" spans="2:14" s="68" customFormat="1" x14ac:dyDescent="0.2">
      <c r="B33" s="82"/>
      <c r="C33" s="82"/>
      <c r="D33" s="82"/>
      <c r="E33" s="82"/>
      <c r="F33" s="82"/>
      <c r="G33" s="83"/>
      <c r="H33" s="171" t="s">
        <v>54</v>
      </c>
      <c r="I33" s="171">
        <f>SUM(I13:I32)</f>
        <v>0</v>
      </c>
      <c r="J33" s="172"/>
      <c r="K33" s="171"/>
      <c r="L33" s="172"/>
      <c r="M33" s="171">
        <f>SUM(M13:M32)</f>
        <v>0</v>
      </c>
      <c r="N33" s="82"/>
    </row>
    <row r="34" spans="2:14" s="68" customFormat="1" x14ac:dyDescent="0.2">
      <c r="B34" s="82"/>
      <c r="C34" s="82"/>
      <c r="D34" s="82"/>
      <c r="E34" s="82"/>
      <c r="F34" s="82"/>
      <c r="G34" s="83"/>
      <c r="H34" s="84"/>
      <c r="I34" s="84"/>
      <c r="J34" s="84"/>
      <c r="K34" s="84"/>
      <c r="L34" s="84"/>
      <c r="M34" s="82"/>
      <c r="N34" s="82"/>
    </row>
    <row r="35" spans="2:14" s="68" customFormat="1" x14ac:dyDescent="0.2">
      <c r="B35" s="304" t="s">
        <v>55</v>
      </c>
      <c r="C35" s="304"/>
      <c r="D35" s="304"/>
      <c r="E35" s="304"/>
      <c r="F35" s="304"/>
      <c r="G35" s="304"/>
      <c r="H35" s="304"/>
      <c r="I35" s="304"/>
      <c r="J35" s="304"/>
      <c r="K35" s="304"/>
      <c r="L35" s="304"/>
      <c r="M35" s="304"/>
    </row>
    <row r="36" spans="2:14" x14ac:dyDescent="0.2">
      <c r="B36" s="304" t="s">
        <v>56</v>
      </c>
      <c r="C36" s="304"/>
      <c r="D36" s="304"/>
      <c r="E36" s="304"/>
      <c r="F36" s="304"/>
      <c r="G36" s="304"/>
      <c r="H36" s="304"/>
      <c r="I36" s="304"/>
      <c r="J36" s="304"/>
      <c r="K36" s="304"/>
      <c r="L36" s="304"/>
      <c r="M36" s="304"/>
      <c r="N36" s="68"/>
    </row>
  </sheetData>
  <sheetProtection formatRows="0" insertRows="0" deleteRows="0"/>
  <mergeCells count="19">
    <mergeCell ref="A10:A11"/>
    <mergeCell ref="B10:B11"/>
    <mergeCell ref="C10:C11"/>
    <mergeCell ref="D10:D11"/>
    <mergeCell ref="E10:E11"/>
    <mergeCell ref="H10:H11"/>
    <mergeCell ref="L10:L11"/>
    <mergeCell ref="N10:N11"/>
    <mergeCell ref="B35:M35"/>
    <mergeCell ref="B36:M36"/>
    <mergeCell ref="F10:F11"/>
    <mergeCell ref="G10:G11"/>
    <mergeCell ref="B8:E8"/>
    <mergeCell ref="F8:K8"/>
    <mergeCell ref="B3:N3"/>
    <mergeCell ref="B6:E6"/>
    <mergeCell ref="F6:K6"/>
    <mergeCell ref="B7:E7"/>
    <mergeCell ref="F7:K7"/>
  </mergeCells>
  <pageMargins left="0.70866141732283472" right="0.70866141732283472" top="0.78740157480314965" bottom="0.78740157480314965" header="0.31496062992125984" footer="0.31496062992125984"/>
  <pageSetup paperSize="9" scale="55" fitToHeight="0" orientation="landscape" r:id="rId1"/>
  <headerFooter>
    <oddFooter>&amp;L[Produktname]&amp;Czahlenmäßiger Nachweis&amp;R
Stand 22.10.2024</oddFooter>
  </headerFooter>
  <tableParts count="1">
    <tablePart r:id="rId2"/>
  </tableParts>
  <extLst>
    <ext xmlns:x14="http://schemas.microsoft.com/office/spreadsheetml/2009/9/main" uri="{CCE6A557-97BC-4b89-ADB6-D9C93CAAB3DF}">
      <x14:dataValidations xmlns:xm="http://schemas.microsoft.com/office/excel/2006/main" count="2">
        <x14:dataValidation type="list" allowBlank="1" showInputMessage="1" showErrorMessage="1">
          <x14:formula1>
            <xm:f>Auswahlmöglichkeiten!$B$2:$B$6</xm:f>
          </x14:formula1>
          <xm:sqref>D14:D32</xm:sqref>
        </x14:dataValidation>
        <x14:dataValidation type="list" allowBlank="1" showInputMessage="1" showErrorMessage="1">
          <x14:formula1>
            <xm:f>Auswahlmöglichkeiten!$B$2:$B$7</xm:f>
          </x14:formula1>
          <xm:sqref>D13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6">
    <pageSetUpPr fitToPage="1"/>
  </sheetPr>
  <dimension ref="A3:Q25"/>
  <sheetViews>
    <sheetView showGridLines="0" zoomScaleNormal="100" workbookViewId="0">
      <selection activeCell="B4" sqref="B4"/>
    </sheetView>
  </sheetViews>
  <sheetFormatPr baseColWidth="10" defaultRowHeight="15" x14ac:dyDescent="0.25"/>
  <cols>
    <col min="1" max="1" width="6.5703125" customWidth="1"/>
    <col min="2" max="2" width="16.42578125" customWidth="1"/>
    <col min="3" max="3" width="78.7109375" customWidth="1"/>
    <col min="4" max="4" width="36.5703125" customWidth="1"/>
    <col min="5" max="5" width="31.140625" customWidth="1"/>
    <col min="6" max="6" width="30.7109375" customWidth="1"/>
    <col min="11" max="11" width="62.5703125" customWidth="1"/>
  </cols>
  <sheetData>
    <row r="3" spans="1:17" s="143" customFormat="1" x14ac:dyDescent="0.25">
      <c r="B3" s="305" t="str">
        <f>"zahlenmäßiger Nachweis - Anlage 2 zum Auszahlungsantrag" &amp; " " &amp; 'Gesamtübersicht je AZ'!$C$3</f>
        <v xml:space="preserve">zahlenmäßiger Nachweis - Anlage 2 zum Auszahlungsantrag </v>
      </c>
      <c r="C3" s="306"/>
      <c r="D3" s="306"/>
      <c r="E3" s="306"/>
      <c r="F3" s="306"/>
      <c r="G3" s="9"/>
      <c r="H3" s="9"/>
      <c r="I3" s="9"/>
      <c r="J3" s="9"/>
      <c r="K3" s="9"/>
      <c r="L3" s="9"/>
      <c r="M3" s="9"/>
      <c r="N3" s="9"/>
      <c r="O3" s="9"/>
      <c r="P3" s="9"/>
      <c r="Q3" s="9"/>
    </row>
    <row r="4" spans="1:17" s="146" customFormat="1" x14ac:dyDescent="0.25">
      <c r="B4" s="144"/>
      <c r="C4" s="144"/>
      <c r="D4" s="144"/>
      <c r="E4" s="145"/>
      <c r="F4" s="145"/>
    </row>
    <row r="5" spans="1:17" s="9" customFormat="1" x14ac:dyDescent="0.25">
      <c r="C5" s="147"/>
      <c r="D5" s="147"/>
      <c r="E5" s="308" t="s">
        <v>28</v>
      </c>
      <c r="F5" s="308"/>
      <c r="G5" s="147"/>
      <c r="H5" s="147"/>
      <c r="I5" s="147"/>
      <c r="J5" s="147"/>
      <c r="K5" s="147"/>
      <c r="L5" s="147"/>
    </row>
    <row r="6" spans="1:17" s="143" customFormat="1" x14ac:dyDescent="0.25">
      <c r="C6" s="14"/>
      <c r="D6" s="43"/>
      <c r="E6" s="43"/>
      <c r="F6" s="43"/>
      <c r="G6" s="148"/>
      <c r="H6" s="48"/>
      <c r="M6" s="9"/>
      <c r="N6" s="9"/>
      <c r="O6" s="9"/>
      <c r="P6" s="9"/>
      <c r="Q6" s="9"/>
    </row>
    <row r="7" spans="1:17" s="143" customFormat="1" x14ac:dyDescent="0.25">
      <c r="B7" s="305" t="s">
        <v>105</v>
      </c>
      <c r="C7" s="306"/>
      <c r="D7" s="309">
        <f>'Gesamtübersicht je AZ'!$B$7</f>
        <v>0</v>
      </c>
      <c r="E7" s="309"/>
      <c r="F7" s="309"/>
      <c r="G7"/>
      <c r="M7" s="9"/>
      <c r="N7" s="9"/>
      <c r="O7" s="9"/>
      <c r="P7" s="9"/>
      <c r="Q7" s="9"/>
    </row>
    <row r="8" spans="1:17" s="143" customFormat="1" x14ac:dyDescent="0.25">
      <c r="B8" s="305" t="s">
        <v>9</v>
      </c>
      <c r="C8" s="306"/>
      <c r="D8" s="309">
        <f>'Gesamtübersicht je AZ'!$B$8</f>
        <v>0</v>
      </c>
      <c r="E8" s="309"/>
      <c r="F8" s="309"/>
      <c r="G8"/>
      <c r="L8" s="16"/>
      <c r="Q8" s="9"/>
    </row>
    <row r="9" spans="1:17" s="143" customFormat="1" ht="15" customHeight="1" x14ac:dyDescent="0.25">
      <c r="B9" s="305" t="s">
        <v>106</v>
      </c>
      <c r="C9" s="306"/>
      <c r="D9" s="307">
        <f>'Gesamtübersicht je AZ'!$B$9</f>
        <v>0</v>
      </c>
      <c r="E9" s="307"/>
      <c r="F9" s="307"/>
      <c r="G9"/>
      <c r="M9" s="9"/>
      <c r="N9" s="9"/>
      <c r="O9" s="9"/>
      <c r="P9" s="9"/>
      <c r="Q9" s="9"/>
    </row>
    <row r="11" spans="1:17" ht="30" x14ac:dyDescent="0.25">
      <c r="A11" s="289" t="s">
        <v>114</v>
      </c>
      <c r="B11" s="288" t="s">
        <v>107</v>
      </c>
      <c r="C11" s="162" t="s">
        <v>108</v>
      </c>
      <c r="D11" s="162" t="s">
        <v>109</v>
      </c>
      <c r="E11" s="163" t="s">
        <v>110</v>
      </c>
      <c r="F11" s="163" t="s">
        <v>134</v>
      </c>
    </row>
    <row r="12" spans="1:17" hidden="1" x14ac:dyDescent="0.25">
      <c r="A12" s="290" t="s">
        <v>113</v>
      </c>
      <c r="B12" s="149" t="s">
        <v>40</v>
      </c>
      <c r="C12" s="150" t="s">
        <v>41</v>
      </c>
      <c r="D12" s="151" t="s">
        <v>42</v>
      </c>
      <c r="E12" s="152" t="s">
        <v>43</v>
      </c>
      <c r="F12" s="152" t="s">
        <v>44</v>
      </c>
    </row>
    <row r="13" spans="1:17" s="157" customFormat="1" x14ac:dyDescent="0.25">
      <c r="A13" s="161"/>
      <c r="B13" s="153">
        <f t="shared" ref="B13:B25" si="0">ROW()-12</f>
        <v>1</v>
      </c>
      <c r="C13" s="154"/>
      <c r="D13" s="155"/>
      <c r="E13" s="156"/>
      <c r="F13" s="156"/>
    </row>
    <row r="14" spans="1:17" s="157" customFormat="1" x14ac:dyDescent="0.25">
      <c r="A14" s="161"/>
      <c r="B14" s="153">
        <f t="shared" si="0"/>
        <v>2</v>
      </c>
      <c r="C14" s="154"/>
      <c r="D14" s="155"/>
      <c r="E14" s="156"/>
      <c r="F14" s="156"/>
    </row>
    <row r="15" spans="1:17" s="157" customFormat="1" x14ac:dyDescent="0.25">
      <c r="A15" s="161"/>
      <c r="B15" s="153">
        <f t="shared" si="0"/>
        <v>3</v>
      </c>
      <c r="C15" s="154"/>
      <c r="D15" s="155"/>
      <c r="E15" s="156"/>
      <c r="F15" s="156"/>
    </row>
    <row r="16" spans="1:17" s="157" customFormat="1" x14ac:dyDescent="0.25">
      <c r="A16" s="161"/>
      <c r="B16" s="153">
        <f t="shared" si="0"/>
        <v>4</v>
      </c>
      <c r="C16" s="154"/>
      <c r="D16" s="155"/>
      <c r="E16" s="156"/>
      <c r="F16" s="156"/>
    </row>
    <row r="17" spans="1:6" s="157" customFormat="1" x14ac:dyDescent="0.25">
      <c r="A17" s="161"/>
      <c r="B17" s="153">
        <f t="shared" si="0"/>
        <v>5</v>
      </c>
      <c r="C17" s="154"/>
      <c r="D17" s="155"/>
      <c r="E17" s="156"/>
      <c r="F17" s="156"/>
    </row>
    <row r="18" spans="1:6" s="157" customFormat="1" x14ac:dyDescent="0.25">
      <c r="A18" s="161"/>
      <c r="B18" s="153">
        <f t="shared" si="0"/>
        <v>6</v>
      </c>
      <c r="C18" s="154"/>
      <c r="D18" s="155"/>
      <c r="E18" s="156"/>
      <c r="F18" s="156"/>
    </row>
    <row r="19" spans="1:6" s="157" customFormat="1" x14ac:dyDescent="0.25">
      <c r="A19" s="161"/>
      <c r="B19" s="153">
        <f t="shared" si="0"/>
        <v>7</v>
      </c>
      <c r="C19" s="154"/>
      <c r="D19" s="155"/>
      <c r="E19" s="156"/>
      <c r="F19" s="156"/>
    </row>
    <row r="20" spans="1:6" s="157" customFormat="1" x14ac:dyDescent="0.25">
      <c r="A20" s="161"/>
      <c r="B20" s="153">
        <f t="shared" si="0"/>
        <v>8</v>
      </c>
      <c r="C20" s="154"/>
      <c r="D20" s="155"/>
      <c r="E20" s="156"/>
      <c r="F20" s="156"/>
    </row>
    <row r="21" spans="1:6" s="157" customFormat="1" x14ac:dyDescent="0.25">
      <c r="A21" s="161"/>
      <c r="B21" s="153">
        <f t="shared" si="0"/>
        <v>9</v>
      </c>
      <c r="C21" s="154"/>
      <c r="D21" s="155"/>
      <c r="E21" s="156"/>
      <c r="F21" s="156"/>
    </row>
    <row r="22" spans="1:6" s="157" customFormat="1" x14ac:dyDescent="0.25">
      <c r="A22" s="161"/>
      <c r="B22" s="153">
        <f t="shared" si="0"/>
        <v>10</v>
      </c>
      <c r="C22" s="154"/>
      <c r="D22" s="155"/>
      <c r="E22" s="156"/>
      <c r="F22" s="156"/>
    </row>
    <row r="23" spans="1:6" s="157" customFormat="1" x14ac:dyDescent="0.25">
      <c r="A23" s="161"/>
      <c r="B23" s="153">
        <f t="shared" si="0"/>
        <v>11</v>
      </c>
      <c r="C23" s="154"/>
      <c r="D23" s="155"/>
      <c r="E23" s="156"/>
      <c r="F23" s="156"/>
    </row>
    <row r="24" spans="1:6" s="157" customFormat="1" x14ac:dyDescent="0.25">
      <c r="A24" s="161"/>
      <c r="B24" s="153">
        <f t="shared" si="0"/>
        <v>12</v>
      </c>
      <c r="C24" s="154"/>
      <c r="D24" s="155"/>
      <c r="E24" s="156"/>
      <c r="F24" s="156"/>
    </row>
    <row r="25" spans="1:6" s="157" customFormat="1" x14ac:dyDescent="0.25">
      <c r="A25" s="161"/>
      <c r="B25" s="158">
        <f t="shared" si="0"/>
        <v>13</v>
      </c>
      <c r="C25" s="159"/>
      <c r="D25" s="160"/>
      <c r="E25" s="161"/>
      <c r="F25" s="161"/>
    </row>
  </sheetData>
  <sheetProtection algorithmName="SHA-512" hashValue="rsg7gTH7FuIA7qo8hegj/nVDEJHo2CmFcsZsYvwpwHQ0yYFyF1ha7wyBam+uaLy9IwUGsHe9ly2+GNzOj8sXmg==" saltValue="/rJ0v7U42xW/bLDvRzcUQA==" spinCount="100000" sheet="1" formatCells="0" formatColumns="0" formatRows="0" insertRows="0" deleteRows="0" sort="0" autoFilter="0"/>
  <mergeCells count="8">
    <mergeCell ref="B9:C9"/>
    <mergeCell ref="D9:F9"/>
    <mergeCell ref="B3:F3"/>
    <mergeCell ref="E5:F5"/>
    <mergeCell ref="B7:C7"/>
    <mergeCell ref="D7:F7"/>
    <mergeCell ref="B8:C8"/>
    <mergeCell ref="D8:F8"/>
  </mergeCells>
  <dataValidations count="1">
    <dataValidation type="list" allowBlank="1" showInputMessage="1" showErrorMessage="1" sqref="E13:E25">
      <formula1>"Ja, Nein"</formula1>
    </dataValidation>
  </dataValidations>
  <pageMargins left="0.70866141732283472" right="0.70866141732283472" top="0.78740157480314965" bottom="0.78740157480314965" header="0.31496062992125984" footer="0.31496062992125984"/>
  <pageSetup paperSize="9" scale="65" fitToHeight="0" orientation="landscape" r:id="rId1"/>
  <headerFooter>
    <oddFooter>&amp;LSachsen-Anhalt ÖFFIZIENZ&amp;C
zahlenmäßiger Nachweis&amp;R
Stand 19.11.2024</oddFooter>
  </headerFooter>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7"/>
  <dimension ref="A1:S30"/>
  <sheetViews>
    <sheetView showGridLines="0" topLeftCell="A4" workbookViewId="0">
      <selection activeCell="D13" sqref="D13"/>
    </sheetView>
  </sheetViews>
  <sheetFormatPr baseColWidth="10" defaultColWidth="11.42578125" defaultRowHeight="15" x14ac:dyDescent="0.25"/>
  <cols>
    <col min="1" max="1" width="5.85546875" style="115" customWidth="1"/>
    <col min="2" max="2" width="3.85546875" style="115" customWidth="1"/>
    <col min="3" max="3" width="14.85546875" style="115" customWidth="1"/>
    <col min="4" max="4" width="13.85546875" style="115" customWidth="1"/>
    <col min="5" max="5" width="24.28515625" style="115" customWidth="1"/>
    <col min="6" max="6" width="9.42578125" style="115" customWidth="1"/>
    <col min="7" max="7" width="17.28515625" style="115" customWidth="1"/>
    <col min="8" max="8" width="15.140625" style="115" customWidth="1"/>
    <col min="9" max="9" width="13.5703125" style="115" customWidth="1"/>
    <col min="10" max="10" width="10.28515625" style="115" customWidth="1"/>
    <col min="11" max="11" width="18.42578125" style="115" customWidth="1"/>
    <col min="12" max="12" width="21.140625" style="115" customWidth="1"/>
    <col min="13" max="13" width="18.42578125" style="115" hidden="1" customWidth="1"/>
    <col min="14" max="14" width="18.42578125" style="115" customWidth="1"/>
    <col min="15" max="15" width="50.5703125" style="115" customWidth="1"/>
    <col min="16" max="16384" width="11.42578125" style="115"/>
  </cols>
  <sheetData>
    <row r="1" spans="1:19" s="85" customFormat="1" ht="14.25" x14ac:dyDescent="0.2">
      <c r="P1" s="68"/>
      <c r="Q1" s="68"/>
      <c r="R1" s="68"/>
      <c r="S1" s="68"/>
    </row>
    <row r="2" spans="1:19" s="85" customFormat="1" ht="14.25" x14ac:dyDescent="0.2">
      <c r="P2" s="68"/>
      <c r="Q2" s="68"/>
      <c r="R2" s="68"/>
      <c r="S2" s="68"/>
    </row>
    <row r="3" spans="1:19" s="58" customFormat="1" x14ac:dyDescent="0.25">
      <c r="B3" s="310" t="str">
        <f>"zahlenmäßiger Nachweis - Anlage zum Auszahlungsantrag" &amp; " " &amp; 'Gesamtübersicht je AZ'!$C$3</f>
        <v xml:space="preserve">zahlenmäßiger Nachweis - Anlage zum Auszahlungsantrag </v>
      </c>
      <c r="C3" s="311"/>
      <c r="D3" s="311"/>
      <c r="E3" s="311"/>
      <c r="F3" s="311"/>
      <c r="G3" s="311"/>
      <c r="H3" s="311"/>
      <c r="I3" s="311"/>
      <c r="J3" s="311"/>
      <c r="K3" s="311"/>
      <c r="L3" s="311"/>
      <c r="M3" s="311"/>
      <c r="N3" s="311"/>
      <c r="O3" s="312"/>
      <c r="P3" s="60"/>
      <c r="Q3" s="60"/>
      <c r="R3" s="60"/>
      <c r="S3" s="60"/>
    </row>
    <row r="4" spans="1:19" s="60" customFormat="1" x14ac:dyDescent="0.25">
      <c r="C4" s="59"/>
      <c r="D4" s="59"/>
      <c r="E4" s="59"/>
      <c r="F4" s="59"/>
      <c r="G4" s="59"/>
      <c r="H4" s="59"/>
      <c r="I4" s="59"/>
      <c r="J4" s="59"/>
      <c r="K4" s="59"/>
      <c r="L4" s="59"/>
      <c r="M4" s="59"/>
      <c r="N4" s="59"/>
      <c r="O4" s="59"/>
    </row>
    <row r="5" spans="1:19" s="58" customFormat="1" x14ac:dyDescent="0.25">
      <c r="C5" s="61"/>
      <c r="D5" s="62"/>
      <c r="E5" s="62"/>
      <c r="F5" s="62"/>
      <c r="G5" s="62"/>
      <c r="H5" s="62"/>
      <c r="I5" s="62"/>
      <c r="J5" s="63"/>
      <c r="K5" s="63"/>
      <c r="L5" s="64"/>
      <c r="O5" s="65" t="s">
        <v>28</v>
      </c>
      <c r="P5" s="60"/>
      <c r="Q5" s="60"/>
      <c r="R5" s="60"/>
      <c r="S5" s="60"/>
    </row>
    <row r="6" spans="1:19" s="58" customFormat="1" x14ac:dyDescent="0.25">
      <c r="B6" s="301" t="s">
        <v>8</v>
      </c>
      <c r="C6" s="301"/>
      <c r="D6" s="301"/>
      <c r="E6" s="301"/>
      <c r="F6" s="301">
        <f>'Gesamtübersicht je AZ'!$B$7</f>
        <v>0</v>
      </c>
      <c r="G6" s="301"/>
      <c r="H6" s="301"/>
      <c r="I6" s="301"/>
      <c r="J6" s="301"/>
      <c r="K6" s="301"/>
      <c r="L6" s="301"/>
      <c r="M6" s="68"/>
      <c r="P6" s="60"/>
      <c r="Q6" s="60"/>
      <c r="R6" s="60"/>
      <c r="S6" s="60"/>
    </row>
    <row r="7" spans="1:19" s="58" customFormat="1" x14ac:dyDescent="0.25">
      <c r="B7" s="301" t="s">
        <v>9</v>
      </c>
      <c r="C7" s="301"/>
      <c r="D7" s="301"/>
      <c r="E7" s="301"/>
      <c r="F7" s="301">
        <f>'Gesamtübersicht je AZ'!$B$8</f>
        <v>0</v>
      </c>
      <c r="G7" s="301"/>
      <c r="H7" s="301"/>
      <c r="I7" s="301"/>
      <c r="J7" s="301"/>
      <c r="K7" s="301"/>
      <c r="L7" s="301"/>
      <c r="M7" s="68"/>
      <c r="N7" s="68"/>
      <c r="O7" s="68"/>
      <c r="S7" s="60"/>
    </row>
    <row r="8" spans="1:19" s="58" customFormat="1" x14ac:dyDescent="0.25">
      <c r="B8" s="299" t="s">
        <v>10</v>
      </c>
      <c r="C8" s="299"/>
      <c r="D8" s="299"/>
      <c r="E8" s="299"/>
      <c r="F8" s="300">
        <f>'Gesamtübersicht je AZ'!$B$9</f>
        <v>0</v>
      </c>
      <c r="G8" s="300"/>
      <c r="H8" s="300"/>
      <c r="I8" s="300"/>
      <c r="J8" s="300"/>
      <c r="K8" s="300"/>
      <c r="L8" s="300"/>
      <c r="M8" s="68"/>
      <c r="P8" s="60"/>
      <c r="Q8" s="60"/>
      <c r="R8" s="60"/>
      <c r="S8" s="60"/>
    </row>
    <row r="9" spans="1:19" s="58" customFormat="1" ht="15.75" thickBot="1" x14ac:dyDescent="0.3">
      <c r="B9" s="61"/>
      <c r="C9" s="62"/>
      <c r="D9" s="62"/>
      <c r="E9" s="62"/>
      <c r="F9" s="62"/>
      <c r="G9" s="62"/>
      <c r="H9" s="62"/>
      <c r="I9" s="86"/>
      <c r="J9" s="63"/>
      <c r="K9" s="87"/>
      <c r="R9" s="60"/>
      <c r="S9" s="60"/>
    </row>
    <row r="10" spans="1:19" s="88" customFormat="1" ht="103.5" customHeight="1" x14ac:dyDescent="0.2">
      <c r="A10" s="135" t="s">
        <v>114</v>
      </c>
      <c r="B10" s="135" t="s">
        <v>29</v>
      </c>
      <c r="C10" s="136" t="s">
        <v>57</v>
      </c>
      <c r="D10" s="136" t="s">
        <v>58</v>
      </c>
      <c r="E10" s="137" t="s">
        <v>59</v>
      </c>
      <c r="F10" s="137" t="s">
        <v>60</v>
      </c>
      <c r="G10" s="137" t="s">
        <v>61</v>
      </c>
      <c r="H10" s="137" t="s">
        <v>62</v>
      </c>
      <c r="I10" s="137" t="s">
        <v>63</v>
      </c>
      <c r="J10" s="137" t="s">
        <v>64</v>
      </c>
      <c r="K10" s="137" t="s">
        <v>65</v>
      </c>
      <c r="L10" s="137" t="s">
        <v>66</v>
      </c>
      <c r="M10" s="137" t="s">
        <v>67</v>
      </c>
      <c r="N10" s="137" t="s">
        <v>68</v>
      </c>
      <c r="O10" s="138" t="s">
        <v>134</v>
      </c>
      <c r="P10" s="58"/>
      <c r="Q10" s="58"/>
    </row>
    <row r="11" spans="1:19" s="88" customFormat="1" ht="14.25" hidden="1" customHeight="1" x14ac:dyDescent="0.2">
      <c r="A11" s="89" t="s">
        <v>113</v>
      </c>
      <c r="B11" s="89" t="s">
        <v>40</v>
      </c>
      <c r="C11" s="90" t="s">
        <v>41</v>
      </c>
      <c r="D11" s="90" t="s">
        <v>42</v>
      </c>
      <c r="E11" s="91" t="s">
        <v>43</v>
      </c>
      <c r="F11" s="92" t="s">
        <v>44</v>
      </c>
      <c r="G11" s="92" t="s">
        <v>69</v>
      </c>
      <c r="H11" s="92" t="s">
        <v>70</v>
      </c>
      <c r="I11" s="93" t="s">
        <v>45</v>
      </c>
      <c r="J11" s="94" t="s">
        <v>47</v>
      </c>
      <c r="K11" s="95" t="s">
        <v>48</v>
      </c>
      <c r="L11" s="96" t="s">
        <v>49</v>
      </c>
      <c r="M11" s="96" t="s">
        <v>50</v>
      </c>
      <c r="N11" s="96" t="s">
        <v>51</v>
      </c>
      <c r="O11" s="97" t="s">
        <v>52</v>
      </c>
      <c r="P11" s="58"/>
      <c r="Q11" s="58"/>
    </row>
    <row r="12" spans="1:19" s="88" customFormat="1" ht="24" customHeight="1" x14ac:dyDescent="0.2">
      <c r="A12" s="98"/>
      <c r="B12" s="98">
        <f t="shared" ref="B12:B29" si="0">ROW()-11</f>
        <v>1</v>
      </c>
      <c r="C12" s="99"/>
      <c r="D12" s="99"/>
      <c r="E12" s="100"/>
      <c r="F12" s="101"/>
      <c r="G12" s="102"/>
      <c r="H12" s="102"/>
      <c r="I12" s="103"/>
      <c r="J12" s="104"/>
      <c r="K12" s="105"/>
      <c r="L12" s="106" t="str">
        <f>IF(ISBLANK($K12),"0,00",IF(K12="Pauschalwerte ohne Urlaubsabgeltung",IF($H12="Stunden",VLOOKUP($J12,'Grundlagen VKO neu'!$A$12:$B$17,2),IF($H12="Monat",VLOOKUP($J12,'Grundlagen VKO neu'!$A$20:$B$25,2),IF($H12="Jahr",VLOOKUP($J12,'Grundlagen VKO neu'!$A$28:$B$33,2)))),IF($H12="Stunden",VLOOKUP($J12,'Grundlagen VKO neu'!$A$38:$B$43,2),IF($H12="Monat",VLOOKUP($J12,'Grundlagen VKO neu'!$A$46:$B$51,2),"Auswahl nicht möglich"))))</f>
        <v>0,00</v>
      </c>
      <c r="M12" s="106" t="str">
        <f t="shared" ref="M12:M29" si="1">IF(H12="Stunden",$I12*$L12,$L12)</f>
        <v>0,00</v>
      </c>
      <c r="N12" s="107">
        <f t="shared" ref="N12:N29" si="2">IF(AND(H12="Jahr",AND(K12="Pauschalwerte mit Urlaubsabgeltung")),"0,00",IF(H12="Stunden",($L12*$I12),((($M12/40)*$G12)*$F12)))</f>
        <v>0</v>
      </c>
      <c r="O12" s="108"/>
      <c r="P12" s="58"/>
      <c r="Q12" s="58"/>
    </row>
    <row r="13" spans="1:19" s="88" customFormat="1" ht="24" customHeight="1" x14ac:dyDescent="0.2">
      <c r="A13" s="98"/>
      <c r="B13" s="98">
        <f t="shared" si="0"/>
        <v>2</v>
      </c>
      <c r="C13" s="99"/>
      <c r="D13" s="99"/>
      <c r="E13" s="100"/>
      <c r="F13" s="101"/>
      <c r="G13" s="102"/>
      <c r="H13" s="102"/>
      <c r="I13" s="103"/>
      <c r="J13" s="104"/>
      <c r="K13" s="105"/>
      <c r="L13" s="106" t="str">
        <f>IF(ISBLANK($K13),"0,00",IF(K13="Pauschalwerte ohne Urlaubsabgeltung",IF($H13="Stunden",VLOOKUP($J13,'Grundlagen VKO neu'!$A$12:$B$17,2),IF($H13="Monat",VLOOKUP($J13,'Grundlagen VKO neu'!$A$20:$B$25,2),IF($H13="Jahr",VLOOKUP($J13,'Grundlagen VKO neu'!$A$28:$B$33,2)))),IF($H13="Stunden",VLOOKUP($J13,'Grundlagen VKO neu'!$A$38:$B$43,2),IF($H13="Monat",VLOOKUP($J13,'Grundlagen VKO neu'!$A$46:$B$51,2),"Auswahl nicht möglich"))))</f>
        <v>0,00</v>
      </c>
      <c r="M13" s="106" t="str">
        <f t="shared" si="1"/>
        <v>0,00</v>
      </c>
      <c r="N13" s="107">
        <f t="shared" si="2"/>
        <v>0</v>
      </c>
      <c r="O13" s="108"/>
      <c r="P13" s="58"/>
      <c r="Q13" s="58"/>
    </row>
    <row r="14" spans="1:19" s="88" customFormat="1" ht="24" customHeight="1" x14ac:dyDescent="0.2">
      <c r="A14" s="98"/>
      <c r="B14" s="98">
        <f t="shared" si="0"/>
        <v>3</v>
      </c>
      <c r="C14" s="99"/>
      <c r="D14" s="99"/>
      <c r="E14" s="100"/>
      <c r="F14" s="101"/>
      <c r="G14" s="102"/>
      <c r="H14" s="102"/>
      <c r="I14" s="103"/>
      <c r="J14" s="104"/>
      <c r="K14" s="105"/>
      <c r="L14" s="106" t="str">
        <f>IF(ISBLANK($K14),"0,00",IF(K14="Pauschalwerte ohne Urlaubsabgeltung",IF($H14="Stunden",VLOOKUP($J14,'Grundlagen VKO neu'!$A$12:$B$17,2),IF($H14="Monat",VLOOKUP($J14,'Grundlagen VKO neu'!$A$20:$B$25,2),IF($H14="Jahr",VLOOKUP($J14,'Grundlagen VKO neu'!$A$28:$B$33,2)))),IF($H14="Stunden",VLOOKUP($J14,'Grundlagen VKO neu'!$A$38:$B$43,2),IF($H14="Monat",VLOOKUP($J14,'Grundlagen VKO neu'!$A$46:$B$51,2),"Auswahl nicht möglich"))))</f>
        <v>0,00</v>
      </c>
      <c r="M14" s="106" t="str">
        <f t="shared" si="1"/>
        <v>0,00</v>
      </c>
      <c r="N14" s="107">
        <f t="shared" si="2"/>
        <v>0</v>
      </c>
      <c r="O14" s="108"/>
      <c r="P14" s="58"/>
      <c r="Q14" s="58"/>
    </row>
    <row r="15" spans="1:19" s="88" customFormat="1" ht="24" customHeight="1" x14ac:dyDescent="0.2">
      <c r="A15" s="98"/>
      <c r="B15" s="98">
        <f t="shared" si="0"/>
        <v>4</v>
      </c>
      <c r="C15" s="99"/>
      <c r="D15" s="99"/>
      <c r="E15" s="100"/>
      <c r="F15" s="101"/>
      <c r="G15" s="102"/>
      <c r="H15" s="102"/>
      <c r="I15" s="103"/>
      <c r="J15" s="104"/>
      <c r="K15" s="105"/>
      <c r="L15" s="106" t="str">
        <f>IF(ISBLANK($K15),"0,00",IF(K15="Pauschalwerte ohne Urlaubsabgeltung",IF($H15="Stunden",VLOOKUP($J15,'Grundlagen VKO neu'!$A$12:$B$17,2),IF($H15="Monat",VLOOKUP($J15,'Grundlagen VKO neu'!$A$20:$B$25,2),IF($H15="Jahr",VLOOKUP($J15,'Grundlagen VKO neu'!$A$28:$B$33,2)))),IF($H15="Stunden",VLOOKUP($J15,'Grundlagen VKO neu'!$A$38:$B$43,2),IF($H15="Monat",VLOOKUP($J15,'Grundlagen VKO neu'!$A$46:$B$51,2),"Auswahl nicht möglich"))))</f>
        <v>0,00</v>
      </c>
      <c r="M15" s="106" t="str">
        <f t="shared" si="1"/>
        <v>0,00</v>
      </c>
      <c r="N15" s="107">
        <f t="shared" si="2"/>
        <v>0</v>
      </c>
      <c r="O15" s="108"/>
      <c r="P15" s="58"/>
      <c r="Q15" s="58"/>
    </row>
    <row r="16" spans="1:19" s="88" customFormat="1" ht="24" customHeight="1" x14ac:dyDescent="0.2">
      <c r="A16" s="98"/>
      <c r="B16" s="98">
        <f t="shared" si="0"/>
        <v>5</v>
      </c>
      <c r="C16" s="99"/>
      <c r="D16" s="99"/>
      <c r="E16" s="100"/>
      <c r="F16" s="101"/>
      <c r="G16" s="102"/>
      <c r="H16" s="102"/>
      <c r="I16" s="103"/>
      <c r="J16" s="104"/>
      <c r="K16" s="105"/>
      <c r="L16" s="106" t="str">
        <f>IF(ISBLANK($K16),"0,00",IF(K16="Pauschalwerte ohne Urlaubsabgeltung",IF($H16="Stunden",VLOOKUP($J16,'Grundlagen VKO neu'!$A$12:$B$17,2),IF($H16="Monat",VLOOKUP($J16,'Grundlagen VKO neu'!$A$20:$B$25,2),IF($H16="Jahr",VLOOKUP($J16,'Grundlagen VKO neu'!$A$28:$B$33,2)))),IF($H16="Stunden",VLOOKUP($J16,'Grundlagen VKO neu'!$A$38:$B$43,2),IF($H16="Monat",VLOOKUP($J16,'Grundlagen VKO neu'!$A$46:$B$51,2),"Auswahl nicht möglich"))))</f>
        <v>0,00</v>
      </c>
      <c r="M16" s="106" t="str">
        <f t="shared" si="1"/>
        <v>0,00</v>
      </c>
      <c r="N16" s="107">
        <f>IF(AND(H16="Jahr",AND(K16="Pauschalwerte mit Urlaubsabgeltung")),"0,00",IF(H16="Stunden",($L16*$I16),((($M16/40)*$G16)*$F16)))</f>
        <v>0</v>
      </c>
      <c r="O16" s="108"/>
      <c r="P16" s="58"/>
      <c r="Q16" s="58"/>
    </row>
    <row r="17" spans="1:17" s="88" customFormat="1" ht="14.25" x14ac:dyDescent="0.2">
      <c r="A17" s="98"/>
      <c r="B17" s="98">
        <f t="shared" si="0"/>
        <v>6</v>
      </c>
      <c r="C17" s="99"/>
      <c r="D17" s="99"/>
      <c r="E17" s="100"/>
      <c r="F17" s="101"/>
      <c r="G17" s="102"/>
      <c r="H17" s="102"/>
      <c r="I17" s="103"/>
      <c r="J17" s="104"/>
      <c r="K17" s="105"/>
      <c r="L17" s="106" t="str">
        <f>IF(ISBLANK($K17),"0,00",IF(K17="Pauschalwerte ohne Urlaubsabgeltung",IF($H17="Stunden",VLOOKUP($J17,'Grundlagen VKO neu'!$A$12:$B$17,2),IF($H17="Monat",VLOOKUP($J17,'Grundlagen VKO neu'!$A$20:$B$25,2),IF($H17="Jahr",VLOOKUP($J17,'Grundlagen VKO neu'!$A$28:$B$33,2)))),IF($H17="Stunden",VLOOKUP($J17,'Grundlagen VKO neu'!$A$38:$B$43,2),IF($H17="Monat",VLOOKUP($J17,'Grundlagen VKO neu'!$A$46:$B$51,2),"Auswahl nicht möglich"))))</f>
        <v>0,00</v>
      </c>
      <c r="M17" s="106" t="str">
        <f t="shared" si="1"/>
        <v>0,00</v>
      </c>
      <c r="N17" s="107">
        <f t="shared" si="2"/>
        <v>0</v>
      </c>
      <c r="O17" s="108"/>
      <c r="P17" s="58"/>
      <c r="Q17" s="58"/>
    </row>
    <row r="18" spans="1:17" s="88" customFormat="1" ht="14.25" x14ac:dyDescent="0.2">
      <c r="A18" s="98"/>
      <c r="B18" s="98">
        <f t="shared" si="0"/>
        <v>7</v>
      </c>
      <c r="C18" s="99"/>
      <c r="D18" s="99"/>
      <c r="E18" s="100"/>
      <c r="F18" s="101"/>
      <c r="G18" s="102"/>
      <c r="H18" s="102"/>
      <c r="I18" s="103"/>
      <c r="J18" s="104"/>
      <c r="K18" s="105"/>
      <c r="L18" s="106" t="str">
        <f>IF(ISBLANK($K18),"0,00",IF(K18="Pauschalwerte ohne Urlaubsabgeltung",IF($H18="Stunden",VLOOKUP($J18,'Grundlagen VKO neu'!$A$12:$B$17,2),IF($H18="Monat",VLOOKUP($J18,'Grundlagen VKO neu'!$A$20:$B$25,2),IF($H18="Jahr",VLOOKUP($J18,'Grundlagen VKO neu'!$A$28:$B$33,2)))),IF($H18="Stunden",VLOOKUP($J18,'Grundlagen VKO neu'!$A$38:$B$43,2),IF($H18="Monat",VLOOKUP($J18,'Grundlagen VKO neu'!$A$46:$B$51,2),"Auswahl nicht möglich"))))</f>
        <v>0,00</v>
      </c>
      <c r="M18" s="106" t="str">
        <f>IF(H18="Stunden",$I18*$L18,$L18)</f>
        <v>0,00</v>
      </c>
      <c r="N18" s="107">
        <f t="shared" si="2"/>
        <v>0</v>
      </c>
      <c r="O18" s="108"/>
      <c r="P18" s="58"/>
      <c r="Q18" s="58"/>
    </row>
    <row r="19" spans="1:17" s="88" customFormat="1" ht="14.25" x14ac:dyDescent="0.2">
      <c r="A19" s="98"/>
      <c r="B19" s="98">
        <f t="shared" si="0"/>
        <v>8</v>
      </c>
      <c r="C19" s="99"/>
      <c r="D19" s="99"/>
      <c r="E19" s="100"/>
      <c r="F19" s="101"/>
      <c r="G19" s="102"/>
      <c r="H19" s="102"/>
      <c r="I19" s="103"/>
      <c r="J19" s="104"/>
      <c r="K19" s="105"/>
      <c r="L19" s="106" t="str">
        <f>IF(ISBLANK($K19),"0,00",IF(K19="Pauschalwerte ohne Urlaubsabgeltung",IF($H19="Stunden",VLOOKUP($J19,'Grundlagen VKO neu'!$A$12:$B$17,2),IF($H19="Monat",VLOOKUP($J19,'Grundlagen VKO neu'!$A$20:$B$25,2),IF($H19="Jahr",VLOOKUP($J19,'Grundlagen VKO neu'!$A$28:$B$33,2)))),IF($H19="Stunden",VLOOKUP($J19,'Grundlagen VKO neu'!$A$38:$B$43,2),IF($H19="Monat",VLOOKUP($J19,'Grundlagen VKO neu'!$A$46:$B$51,2),"Auswahl nicht möglich"))))</f>
        <v>0,00</v>
      </c>
      <c r="M19" s="106" t="str">
        <f>IF(H19="Stunden",$I19*$L19,$L19)</f>
        <v>0,00</v>
      </c>
      <c r="N19" s="107">
        <f t="shared" si="2"/>
        <v>0</v>
      </c>
      <c r="O19" s="108"/>
      <c r="P19" s="58"/>
      <c r="Q19" s="58"/>
    </row>
    <row r="20" spans="1:17" s="88" customFormat="1" ht="14.25" x14ac:dyDescent="0.2">
      <c r="A20" s="98"/>
      <c r="B20" s="98">
        <f t="shared" si="0"/>
        <v>9</v>
      </c>
      <c r="C20" s="99"/>
      <c r="D20" s="99"/>
      <c r="E20" s="100"/>
      <c r="F20" s="101"/>
      <c r="G20" s="102"/>
      <c r="H20" s="102"/>
      <c r="I20" s="103"/>
      <c r="J20" s="104"/>
      <c r="K20" s="105"/>
      <c r="L20" s="106" t="str">
        <f>IF(ISBLANK($K20),"0,00",IF(K20="Pauschalwerte ohne Urlaubsabgeltung",IF($H20="Stunden",VLOOKUP($J20,'Grundlagen VKO neu'!$A$12:$B$17,2),IF($H20="Monat",VLOOKUP($J20,'Grundlagen VKO neu'!$A$20:$B$25,2),IF($H20="Jahr",VLOOKUP($J20,'Grundlagen VKO neu'!$A$28:$B$33,2)))),IF($H20="Stunden",VLOOKUP($J20,'Grundlagen VKO neu'!$A$38:$B$43,2),IF($H20="Monat",VLOOKUP($J20,'Grundlagen VKO neu'!$A$46:$B$51,2),"Auswahl nicht möglich"))))</f>
        <v>0,00</v>
      </c>
      <c r="M20" s="106" t="str">
        <f>IF(H20="Stunden",$I20*$L20,$L20)</f>
        <v>0,00</v>
      </c>
      <c r="N20" s="107">
        <f t="shared" si="2"/>
        <v>0</v>
      </c>
      <c r="O20" s="108"/>
      <c r="P20" s="58"/>
      <c r="Q20" s="58"/>
    </row>
    <row r="21" spans="1:17" s="88" customFormat="1" ht="14.25" x14ac:dyDescent="0.2">
      <c r="A21" s="98"/>
      <c r="B21" s="98">
        <f t="shared" si="0"/>
        <v>10</v>
      </c>
      <c r="C21" s="99"/>
      <c r="D21" s="99"/>
      <c r="E21" s="100"/>
      <c r="F21" s="101"/>
      <c r="G21" s="102"/>
      <c r="H21" s="102"/>
      <c r="I21" s="103"/>
      <c r="J21" s="104"/>
      <c r="K21" s="105"/>
      <c r="L21" s="106" t="str">
        <f>IF(ISBLANK($K21),"0,00",IF(K21="Pauschalwerte ohne Urlaubsabgeltung",IF($H21="Stunden",VLOOKUP($J21,'Grundlagen VKO neu'!$A$12:$B$17,2),IF($H21="Monat",VLOOKUP($J21,'Grundlagen VKO neu'!$A$20:$B$25,2),IF($H21="Jahr",VLOOKUP($J21,'Grundlagen VKO neu'!$A$28:$B$33,2)))),IF($H21="Stunden",VLOOKUP($J21,'Grundlagen VKO neu'!$A$38:$B$43,2),IF($H21="Monat",VLOOKUP($J21,'Grundlagen VKO neu'!$A$46:$B$51,2),"Auswahl nicht möglich"))))</f>
        <v>0,00</v>
      </c>
      <c r="M21" s="106" t="str">
        <f>IF(H21="Stunden",$I21*$L21,$L21)</f>
        <v>0,00</v>
      </c>
      <c r="N21" s="107">
        <f t="shared" si="2"/>
        <v>0</v>
      </c>
      <c r="O21" s="108"/>
      <c r="P21" s="58"/>
      <c r="Q21" s="58"/>
    </row>
    <row r="22" spans="1:17" s="88" customFormat="1" ht="14.25" x14ac:dyDescent="0.2">
      <c r="A22" s="98"/>
      <c r="B22" s="98">
        <f t="shared" si="0"/>
        <v>11</v>
      </c>
      <c r="C22" s="99"/>
      <c r="D22" s="99"/>
      <c r="E22" s="100"/>
      <c r="F22" s="101"/>
      <c r="G22" s="102"/>
      <c r="H22" s="102"/>
      <c r="I22" s="103"/>
      <c r="J22" s="104"/>
      <c r="K22" s="105"/>
      <c r="L22" s="106" t="str">
        <f>IF(ISBLANK($K22),"0,00",IF(K22="Pauschalwerte ohne Urlaubsabgeltung",IF($H22="Stunden",VLOOKUP($J22,'Grundlagen VKO neu'!$A$12:$B$17,2),IF($H22="Monat",VLOOKUP($J22,'Grundlagen VKO neu'!$A$20:$B$25,2),IF($H22="Jahr",VLOOKUP($J22,'Grundlagen VKO neu'!$A$28:$B$33,2)))),IF($H22="Stunden",VLOOKUP($J22,'Grundlagen VKO neu'!$A$38:$B$43,2),IF($H22="Monat",VLOOKUP($J22,'Grundlagen VKO neu'!$A$46:$B$51,2),"Auswahl nicht möglich"))))</f>
        <v>0,00</v>
      </c>
      <c r="M22" s="106" t="str">
        <f>IF(H22="Stunden",$I22*$L22,$L22)</f>
        <v>0,00</v>
      </c>
      <c r="N22" s="107">
        <f t="shared" si="2"/>
        <v>0</v>
      </c>
      <c r="O22" s="108"/>
      <c r="P22" s="58"/>
      <c r="Q22" s="58"/>
    </row>
    <row r="23" spans="1:17" s="88" customFormat="1" ht="14.25" x14ac:dyDescent="0.2">
      <c r="A23" s="98"/>
      <c r="B23" s="98">
        <f t="shared" si="0"/>
        <v>12</v>
      </c>
      <c r="C23" s="99"/>
      <c r="D23" s="99"/>
      <c r="E23" s="100"/>
      <c r="F23" s="101"/>
      <c r="G23" s="102"/>
      <c r="H23" s="102"/>
      <c r="I23" s="103"/>
      <c r="J23" s="104"/>
      <c r="K23" s="105"/>
      <c r="L23" s="107" t="str">
        <f>IF(ISBLANK($K23),"0,00",IF(K23="Pauschalwerte ohne Urlaubsabgeltung",IF($H23="Stunden",VLOOKUP($J23,'Grundlagen VKO neu'!$A$12:$B$17,2),IF($H23="Monat",VLOOKUP($J23,'Grundlagen VKO neu'!$A$20:$B$25,2),IF($H23="Jahr",VLOOKUP($J23,'Grundlagen VKO neu'!$A$28:$B$33,2)))),IF($H23="Stunden",VLOOKUP($J23,'Grundlagen VKO neu'!$A$38:$B$43,2),IF($H23="Monat",VLOOKUP($J23,'Grundlagen VKO neu'!$A$46:$B$51,2),"Auswahl nicht möglich"))))</f>
        <v>0,00</v>
      </c>
      <c r="M23" s="107" t="str">
        <f t="shared" si="1"/>
        <v>0,00</v>
      </c>
      <c r="N23" s="107">
        <f t="shared" si="2"/>
        <v>0</v>
      </c>
      <c r="O23" s="108"/>
      <c r="P23" s="58"/>
      <c r="Q23" s="58"/>
    </row>
    <row r="24" spans="1:17" s="88" customFormat="1" ht="14.25" x14ac:dyDescent="0.2">
      <c r="A24" s="98"/>
      <c r="B24" s="98">
        <f t="shared" si="0"/>
        <v>13</v>
      </c>
      <c r="C24" s="99"/>
      <c r="D24" s="99"/>
      <c r="E24" s="100"/>
      <c r="F24" s="101"/>
      <c r="G24" s="102"/>
      <c r="H24" s="102"/>
      <c r="I24" s="103"/>
      <c r="J24" s="104"/>
      <c r="K24" s="105"/>
      <c r="L24" s="107" t="str">
        <f>IF(ISBLANK($K24),"0,00",IF(K24="Pauschalwerte ohne Urlaubsabgeltung",IF($H24="Stunden",VLOOKUP($J24,'Grundlagen VKO neu'!$A$12:$B$17,2),IF($H24="Monat",VLOOKUP($J24,'Grundlagen VKO neu'!$A$20:$B$25,2),IF($H24="Jahr",VLOOKUP($J24,'Grundlagen VKO neu'!$A$28:$B$33,2)))),IF($H24="Stunden",VLOOKUP($J24,'Grundlagen VKO neu'!$A$38:$B$43,2),IF($H24="Monat",VLOOKUP($J24,'Grundlagen VKO neu'!$A$46:$B$51,2),"Auswahl nicht möglich"))))</f>
        <v>0,00</v>
      </c>
      <c r="M24" s="107" t="str">
        <f t="shared" si="1"/>
        <v>0,00</v>
      </c>
      <c r="N24" s="107">
        <f t="shared" si="2"/>
        <v>0</v>
      </c>
      <c r="O24" s="108"/>
      <c r="P24" s="58"/>
      <c r="Q24" s="58"/>
    </row>
    <row r="25" spans="1:17" s="88" customFormat="1" ht="14.25" x14ac:dyDescent="0.2">
      <c r="A25" s="98"/>
      <c r="B25" s="98">
        <f t="shared" si="0"/>
        <v>14</v>
      </c>
      <c r="C25" s="99"/>
      <c r="D25" s="99"/>
      <c r="E25" s="100"/>
      <c r="F25" s="101"/>
      <c r="G25" s="102"/>
      <c r="H25" s="102"/>
      <c r="I25" s="103"/>
      <c r="J25" s="104"/>
      <c r="K25" s="105"/>
      <c r="L25" s="107" t="str">
        <f>IF(ISBLANK($K25),"0,00",IF(K25="Pauschalwerte ohne Urlaubsabgeltung",IF($H25="Stunden",VLOOKUP($J25,'Grundlagen VKO neu'!$A$12:$B$17,2),IF($H25="Monat",VLOOKUP($J25,'Grundlagen VKO neu'!$A$20:$B$25,2),IF($H25="Jahr",VLOOKUP($J25,'Grundlagen VKO neu'!$A$28:$B$33,2)))),IF($H25="Stunden",VLOOKUP($J25,'Grundlagen VKO neu'!$A$38:$B$43,2),IF($H25="Monat",VLOOKUP($J25,'Grundlagen VKO neu'!$A$46:$B$51,2),"Auswahl nicht möglich"))))</f>
        <v>0,00</v>
      </c>
      <c r="M25" s="107" t="str">
        <f t="shared" si="1"/>
        <v>0,00</v>
      </c>
      <c r="N25" s="107">
        <f t="shared" si="2"/>
        <v>0</v>
      </c>
      <c r="O25" s="108"/>
      <c r="P25" s="58"/>
      <c r="Q25" s="58"/>
    </row>
    <row r="26" spans="1:17" s="88" customFormat="1" ht="14.25" x14ac:dyDescent="0.2">
      <c r="A26" s="98"/>
      <c r="B26" s="98">
        <f t="shared" si="0"/>
        <v>15</v>
      </c>
      <c r="C26" s="99"/>
      <c r="D26" s="99"/>
      <c r="E26" s="100"/>
      <c r="F26" s="101"/>
      <c r="G26" s="102"/>
      <c r="H26" s="102"/>
      <c r="I26" s="103"/>
      <c r="J26" s="104"/>
      <c r="K26" s="105"/>
      <c r="L26" s="107" t="str">
        <f>IF(ISBLANK($K26),"0,00",IF(K26="Pauschalwerte ohne Urlaubsabgeltung",IF($H26="Stunden",VLOOKUP($J26,'Grundlagen VKO neu'!$A$12:$B$17,2),IF($H26="Monat",VLOOKUP($J26,'Grundlagen VKO neu'!$A$20:$B$25,2),IF($H26="Jahr",VLOOKUP($J26,'Grundlagen VKO neu'!$A$28:$B$33,2)))),IF($H26="Stunden",VLOOKUP($J26,'Grundlagen VKO neu'!$A$38:$B$43,2),IF($H26="Monat",VLOOKUP($J26,'Grundlagen VKO neu'!$A$46:$B$51,2),"Auswahl nicht möglich"))))</f>
        <v>0,00</v>
      </c>
      <c r="M26" s="107" t="str">
        <f t="shared" si="1"/>
        <v>0,00</v>
      </c>
      <c r="N26" s="107">
        <f t="shared" si="2"/>
        <v>0</v>
      </c>
      <c r="O26" s="108"/>
      <c r="P26" s="58"/>
      <c r="Q26" s="58"/>
    </row>
    <row r="27" spans="1:17" s="88" customFormat="1" ht="14.25" x14ac:dyDescent="0.2">
      <c r="A27" s="98"/>
      <c r="B27" s="98">
        <f t="shared" si="0"/>
        <v>16</v>
      </c>
      <c r="C27" s="99"/>
      <c r="D27" s="99"/>
      <c r="E27" s="100"/>
      <c r="F27" s="101"/>
      <c r="G27" s="102"/>
      <c r="H27" s="102"/>
      <c r="I27" s="103"/>
      <c r="J27" s="104"/>
      <c r="K27" s="105"/>
      <c r="L27" s="106" t="str">
        <f>IF(ISBLANK($K27),"0,00",IF(K27="Pauschalwerte ohne Urlaubsabgeltung",IF($H27="Stunden",VLOOKUP($J27,'Grundlagen VKO neu'!$A$12:$B$17,2),IF($H27="Monat",VLOOKUP($J27,'Grundlagen VKO neu'!$A$20:$B$25,2),IF($H27="Jahr",VLOOKUP($J27,'Grundlagen VKO neu'!$A$28:$B$33,2)))),IF($H27="Stunden",VLOOKUP($J27,'Grundlagen VKO neu'!$A$38:$B$43,2),IF($H27="Monat",VLOOKUP($J27,'Grundlagen VKO neu'!$A$46:$B$51,2),"Auswahl nicht möglich"))))</f>
        <v>0,00</v>
      </c>
      <c r="M27" s="106" t="str">
        <f t="shared" si="1"/>
        <v>0,00</v>
      </c>
      <c r="N27" s="107">
        <f t="shared" si="2"/>
        <v>0</v>
      </c>
      <c r="O27" s="108"/>
      <c r="P27" s="58"/>
      <c r="Q27" s="58"/>
    </row>
    <row r="28" spans="1:17" s="88" customFormat="1" ht="14.25" x14ac:dyDescent="0.2">
      <c r="A28" s="98"/>
      <c r="B28" s="98">
        <f t="shared" si="0"/>
        <v>17</v>
      </c>
      <c r="C28" s="99"/>
      <c r="D28" s="99"/>
      <c r="E28" s="100"/>
      <c r="F28" s="101"/>
      <c r="G28" s="102"/>
      <c r="H28" s="102"/>
      <c r="I28" s="103"/>
      <c r="J28" s="104"/>
      <c r="K28" s="105"/>
      <c r="L28" s="106" t="str">
        <f>IF(ISBLANK($K28),"0,00",IF(K28="Pauschalwerte ohne Urlaubsabgeltung",IF($H28="Stunden",VLOOKUP($J28,'Grundlagen VKO neu'!$A$12:$B$17,2),IF($H28="Monat",VLOOKUP($J28,'Grundlagen VKO neu'!$A$20:$B$25,2),IF($H28="Jahr",VLOOKUP($J28,'Grundlagen VKO neu'!$A$28:$B$33,2)))),IF($H28="Stunden",VLOOKUP($J28,'Grundlagen VKO neu'!$A$38:$B$43,2),IF($H28="Monat",VLOOKUP($J28,'Grundlagen VKO neu'!$A$46:$B$51,2),"Auswahl nicht möglich"))))</f>
        <v>0,00</v>
      </c>
      <c r="M28" s="106" t="str">
        <f t="shared" si="1"/>
        <v>0,00</v>
      </c>
      <c r="N28" s="107">
        <f t="shared" si="2"/>
        <v>0</v>
      </c>
      <c r="O28" s="108"/>
      <c r="P28" s="58"/>
      <c r="Q28" s="58"/>
    </row>
    <row r="29" spans="1:17" s="88" customFormat="1" thickBot="1" x14ac:dyDescent="0.25">
      <c r="A29" s="109"/>
      <c r="B29" s="109">
        <f t="shared" si="0"/>
        <v>18</v>
      </c>
      <c r="C29" s="110"/>
      <c r="D29" s="110"/>
      <c r="E29" s="111"/>
      <c r="F29" s="101"/>
      <c r="G29" s="102"/>
      <c r="H29" s="102"/>
      <c r="I29" s="103"/>
      <c r="J29" s="104"/>
      <c r="K29" s="105"/>
      <c r="L29" s="112" t="str">
        <f>IF(ISBLANK($K29),"0,00",IF(K29="Pauschalwerte ohne Urlaubsabgeltung",IF($H29="Stunden",VLOOKUP($J29,'Grundlagen VKO neu'!$A$12:$B$17,2),IF($H29="Monat",VLOOKUP($J29,'Grundlagen VKO neu'!$A$20:$B$25,2),IF($H29="Jahr",VLOOKUP($J29,'Grundlagen VKO neu'!$A$28:$B$33,2)))),IF($H29="Stunden",VLOOKUP($J29,'Grundlagen VKO neu'!$A$38:$B$43,2),IF($H29="Monat",VLOOKUP($J29,'Grundlagen VKO neu'!$A$46:$B$51,2),"Auswahl nicht möglich"))))</f>
        <v>0,00</v>
      </c>
      <c r="M29" s="112" t="str">
        <f t="shared" si="1"/>
        <v>0,00</v>
      </c>
      <c r="N29" s="113">
        <f t="shared" si="2"/>
        <v>0</v>
      </c>
      <c r="O29" s="114"/>
      <c r="P29" s="58"/>
      <c r="Q29" s="58"/>
    </row>
    <row r="30" spans="1:17" x14ac:dyDescent="0.25">
      <c r="B30" s="88"/>
      <c r="L30" s="139" t="s">
        <v>72</v>
      </c>
      <c r="M30" s="116">
        <f>SUM(M12:M29)</f>
        <v>0</v>
      </c>
      <c r="N30" s="139">
        <f>SUM(N12:N29)</f>
        <v>0</v>
      </c>
      <c r="O30" s="88"/>
    </row>
  </sheetData>
  <sheetProtection formatRows="0" insertRows="0" deleteRows="0"/>
  <mergeCells count="7">
    <mergeCell ref="B8:E8"/>
    <mergeCell ref="F8:L8"/>
    <mergeCell ref="B3:O3"/>
    <mergeCell ref="B6:E6"/>
    <mergeCell ref="F6:L6"/>
    <mergeCell ref="B7:E7"/>
    <mergeCell ref="F7:L7"/>
  </mergeCells>
  <conditionalFormatting sqref="K17:K29">
    <cfRule type="containsText" dxfId="94" priority="2" operator="containsText" text="Pauschalwerte mit Urlaubsabgeltung">
      <formula>NOT(ISERROR(SEARCH("Pauschalwerte mit Urlaubsabgeltung",K17)))</formula>
    </cfRule>
  </conditionalFormatting>
  <conditionalFormatting sqref="K12:K16">
    <cfRule type="containsText" dxfId="93" priority="1" operator="containsText" text="Pauschalwerte mit Urlaubsabgeltung">
      <formula>NOT(ISERROR(SEARCH("Pauschalwerte mit Urlaubsabgeltung",K12)))</formula>
    </cfRule>
  </conditionalFormatting>
  <pageMargins left="0.70866141732283472" right="0.70866141732283472" top="0.78740157480314965" bottom="0.78740157480314965" header="0.31496062992125984" footer="0.31496062992125984"/>
  <pageSetup paperSize="9" scale="55" orientation="landscape" r:id="rId1"/>
  <headerFooter>
    <oddFooter>&amp;L[Produktname]&amp;Czahlenmäßiger Nachweis&amp;R
Stand 22.10.2024</oddFooter>
  </headerFooter>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'Grundlagen VKO neu'!$A$4:$A$5</xm:f>
          </x14:formula1>
          <xm:sqref>K12:K29</xm:sqref>
        </x14:dataValidation>
        <x14:dataValidation type="list" allowBlank="1" showInputMessage="1" showErrorMessage="1">
          <x14:formula1>
            <xm:f>'Grundlagen VKO neu'!$A$12:$A$16</xm:f>
          </x14:formula1>
          <xm:sqref>J12:J29</xm:sqref>
        </x14:dataValidation>
        <x14:dataValidation type="list" allowBlank="1" showInputMessage="1" showErrorMessage="1">
          <x14:formula1>
            <xm:f>'Grundlagen VKO neu'!$J$11:$J$13</xm:f>
          </x14:formula1>
          <xm:sqref>H12:H29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dimension ref="A4:J59"/>
  <sheetViews>
    <sheetView workbookViewId="0"/>
  </sheetViews>
  <sheetFormatPr baseColWidth="10" defaultRowHeight="15" x14ac:dyDescent="0.25"/>
  <cols>
    <col min="1" max="4" width="15.7109375" style="127" customWidth="1"/>
    <col min="7" max="7" width="23.42578125" bestFit="1" customWidth="1"/>
    <col min="8" max="8" width="22.42578125" bestFit="1" customWidth="1"/>
  </cols>
  <sheetData>
    <row r="4" spans="1:10" x14ac:dyDescent="0.25">
      <c r="A4" s="117" t="s">
        <v>73</v>
      </c>
      <c r="B4" s="118"/>
      <c r="C4" s="118"/>
      <c r="D4" s="118"/>
    </row>
    <row r="5" spans="1:10" x14ac:dyDescent="0.25">
      <c r="A5" s="119" t="s">
        <v>74</v>
      </c>
      <c r="B5" s="118"/>
      <c r="C5" s="118"/>
      <c r="D5" s="118"/>
    </row>
    <row r="9" spans="1:10" x14ac:dyDescent="0.25">
      <c r="A9" s="313" t="s">
        <v>75</v>
      </c>
      <c r="B9" s="313"/>
      <c r="C9" s="313"/>
      <c r="D9" s="313"/>
    </row>
    <row r="10" spans="1:10" x14ac:dyDescent="0.25">
      <c r="A10" s="314" t="s">
        <v>76</v>
      </c>
      <c r="B10" s="314"/>
      <c r="C10" s="314"/>
      <c r="D10" s="314"/>
    </row>
    <row r="11" spans="1:10" x14ac:dyDescent="0.25">
      <c r="A11" s="120" t="s">
        <v>77</v>
      </c>
      <c r="B11" s="121" t="s">
        <v>78</v>
      </c>
      <c r="C11" s="120"/>
      <c r="D11" s="120"/>
      <c r="G11" t="s">
        <v>79</v>
      </c>
      <c r="H11" t="s">
        <v>80</v>
      </c>
      <c r="J11" t="s">
        <v>81</v>
      </c>
    </row>
    <row r="12" spans="1:10" x14ac:dyDescent="0.25">
      <c r="A12" s="122" t="s">
        <v>71</v>
      </c>
      <c r="B12" s="123">
        <v>42</v>
      </c>
      <c r="C12" s="123"/>
      <c r="D12" s="123"/>
      <c r="G12" s="124"/>
      <c r="H12" s="124"/>
      <c r="J12" t="s">
        <v>82</v>
      </c>
    </row>
    <row r="13" spans="1:10" x14ac:dyDescent="0.25">
      <c r="A13" s="122" t="s">
        <v>83</v>
      </c>
      <c r="B13" s="123">
        <v>31.5</v>
      </c>
      <c r="C13" s="123"/>
      <c r="D13" s="123"/>
      <c r="G13" s="124"/>
      <c r="H13" s="124"/>
      <c r="J13" t="s">
        <v>84</v>
      </c>
    </row>
    <row r="14" spans="1:10" x14ac:dyDescent="0.25">
      <c r="A14" s="122" t="s">
        <v>85</v>
      </c>
      <c r="B14" s="123">
        <v>30</v>
      </c>
      <c r="C14" s="123"/>
      <c r="D14" s="123"/>
      <c r="G14" s="124"/>
      <c r="H14" s="124"/>
    </row>
    <row r="15" spans="1:10" x14ac:dyDescent="0.25">
      <c r="A15" s="122" t="s">
        <v>86</v>
      </c>
      <c r="B15" s="123">
        <v>23</v>
      </c>
      <c r="C15" s="123"/>
      <c r="D15" s="123"/>
      <c r="G15" s="124"/>
      <c r="H15" s="124"/>
    </row>
    <row r="16" spans="1:10" x14ac:dyDescent="0.25">
      <c r="A16" s="122" t="s">
        <v>87</v>
      </c>
      <c r="B16" s="123">
        <v>19</v>
      </c>
      <c r="C16" s="123"/>
      <c r="D16" s="123"/>
      <c r="G16" s="124"/>
      <c r="H16" s="124"/>
    </row>
    <row r="17" spans="1:8" x14ac:dyDescent="0.25">
      <c r="A17" s="122"/>
      <c r="B17" s="123"/>
      <c r="C17" s="123"/>
      <c r="D17" s="123"/>
      <c r="G17" s="124"/>
      <c r="H17" s="124"/>
    </row>
    <row r="18" spans="1:8" x14ac:dyDescent="0.25">
      <c r="A18" s="122"/>
      <c r="B18" s="123"/>
      <c r="C18" s="123"/>
      <c r="D18" s="123"/>
      <c r="G18" s="124"/>
      <c r="H18" s="124"/>
    </row>
    <row r="19" spans="1:8" x14ac:dyDescent="0.25">
      <c r="A19" s="120" t="s">
        <v>77</v>
      </c>
      <c r="B19" s="120" t="s">
        <v>88</v>
      </c>
      <c r="C19" s="123"/>
      <c r="D19" s="123"/>
      <c r="G19" s="124"/>
      <c r="H19" s="124"/>
    </row>
    <row r="20" spans="1:8" x14ac:dyDescent="0.25">
      <c r="A20" s="122" t="s">
        <v>71</v>
      </c>
      <c r="B20" s="123">
        <v>7295</v>
      </c>
      <c r="C20" s="123"/>
      <c r="D20" s="123"/>
      <c r="G20" s="124"/>
      <c r="H20" s="124"/>
    </row>
    <row r="21" spans="1:8" x14ac:dyDescent="0.25">
      <c r="A21" s="122" t="s">
        <v>83</v>
      </c>
      <c r="B21" s="123">
        <v>5487</v>
      </c>
      <c r="C21" s="123"/>
      <c r="D21" s="123"/>
      <c r="G21" s="124"/>
      <c r="H21" s="124"/>
    </row>
    <row r="22" spans="1:8" x14ac:dyDescent="0.25">
      <c r="A22" s="122" t="s">
        <v>85</v>
      </c>
      <c r="B22" s="123">
        <v>5208</v>
      </c>
      <c r="C22" s="123"/>
      <c r="D22" s="123"/>
      <c r="G22" s="124"/>
      <c r="H22" s="124"/>
    </row>
    <row r="23" spans="1:8" x14ac:dyDescent="0.25">
      <c r="A23" s="122" t="s">
        <v>86</v>
      </c>
      <c r="B23" s="123">
        <v>3942</v>
      </c>
      <c r="C23" s="123"/>
      <c r="D23" s="123"/>
      <c r="G23" s="124"/>
      <c r="H23" s="124"/>
    </row>
    <row r="24" spans="1:8" x14ac:dyDescent="0.25">
      <c r="A24" s="122" t="s">
        <v>87</v>
      </c>
      <c r="B24" s="123">
        <v>3261</v>
      </c>
      <c r="C24" s="123"/>
      <c r="D24" s="123"/>
      <c r="G24" s="124"/>
      <c r="H24" s="124"/>
    </row>
    <row r="25" spans="1:8" x14ac:dyDescent="0.25">
      <c r="A25" s="122"/>
      <c r="B25" s="123"/>
      <c r="C25" s="123"/>
      <c r="D25" s="123"/>
      <c r="G25" s="124"/>
      <c r="H25" s="124"/>
    </row>
    <row r="26" spans="1:8" x14ac:dyDescent="0.25">
      <c r="A26" s="122"/>
      <c r="B26" s="123"/>
      <c r="C26" s="123"/>
      <c r="D26" s="123"/>
      <c r="G26" s="124"/>
      <c r="H26" s="124"/>
    </row>
    <row r="27" spans="1:8" x14ac:dyDescent="0.25">
      <c r="A27" s="120" t="s">
        <v>77</v>
      </c>
      <c r="B27" s="120" t="s">
        <v>89</v>
      </c>
      <c r="C27" s="123"/>
      <c r="D27" s="123"/>
      <c r="G27" s="124"/>
      <c r="H27" s="124"/>
    </row>
    <row r="28" spans="1:8" x14ac:dyDescent="0.25">
      <c r="A28" s="122" t="s">
        <v>71</v>
      </c>
      <c r="B28" s="123">
        <v>87537</v>
      </c>
      <c r="C28" s="123"/>
      <c r="D28" s="123"/>
      <c r="G28" s="124"/>
      <c r="H28" s="124"/>
    </row>
    <row r="29" spans="1:8" x14ac:dyDescent="0.25">
      <c r="A29" s="122" t="s">
        <v>83</v>
      </c>
      <c r="B29" s="123">
        <v>65841</v>
      </c>
      <c r="C29" s="123"/>
      <c r="D29" s="123"/>
      <c r="G29" s="124"/>
      <c r="H29" s="124"/>
    </row>
    <row r="30" spans="1:8" x14ac:dyDescent="0.25">
      <c r="A30" s="122" t="s">
        <v>85</v>
      </c>
      <c r="B30" s="123">
        <v>62495</v>
      </c>
      <c r="C30" s="123"/>
      <c r="D30" s="123"/>
      <c r="G30" s="124"/>
      <c r="H30" s="124"/>
    </row>
    <row r="31" spans="1:8" x14ac:dyDescent="0.25">
      <c r="A31" s="122" t="s">
        <v>86</v>
      </c>
      <c r="B31" s="123">
        <v>47301</v>
      </c>
      <c r="C31" s="123"/>
      <c r="D31" s="123"/>
      <c r="G31" s="124"/>
      <c r="H31" s="124"/>
    </row>
    <row r="32" spans="1:8" x14ac:dyDescent="0.25">
      <c r="A32" s="122" t="s">
        <v>87</v>
      </c>
      <c r="B32" s="123">
        <v>39134</v>
      </c>
      <c r="C32" s="123"/>
      <c r="D32" s="123"/>
      <c r="G32" s="124"/>
      <c r="H32" s="124"/>
    </row>
    <row r="33" spans="1:8" x14ac:dyDescent="0.25">
      <c r="A33" s="122"/>
      <c r="B33" s="123"/>
      <c r="C33" s="123"/>
      <c r="D33" s="123"/>
      <c r="G33" s="124"/>
      <c r="H33" s="124"/>
    </row>
    <row r="34" spans="1:8" x14ac:dyDescent="0.25">
      <c r="A34" s="122"/>
      <c r="B34" s="123"/>
      <c r="C34" s="123"/>
      <c r="D34" s="123"/>
      <c r="G34" s="124"/>
      <c r="H34" s="124"/>
    </row>
    <row r="35" spans="1:8" x14ac:dyDescent="0.25">
      <c r="A35" s="125"/>
      <c r="B35" s="125"/>
      <c r="C35" s="126"/>
      <c r="D35" s="126"/>
      <c r="G35" s="124"/>
      <c r="H35" s="124"/>
    </row>
    <row r="36" spans="1:8" x14ac:dyDescent="0.25">
      <c r="A36" s="314" t="s">
        <v>90</v>
      </c>
      <c r="B36" s="314"/>
      <c r="C36" s="314"/>
      <c r="D36" s="314"/>
      <c r="G36" s="124"/>
      <c r="H36" s="124"/>
    </row>
    <row r="37" spans="1:8" x14ac:dyDescent="0.25">
      <c r="A37" s="120" t="s">
        <v>77</v>
      </c>
      <c r="B37" s="121" t="s">
        <v>78</v>
      </c>
      <c r="C37" s="120"/>
      <c r="D37" s="120"/>
      <c r="G37" s="124"/>
      <c r="H37" s="124"/>
    </row>
    <row r="38" spans="1:8" x14ac:dyDescent="0.25">
      <c r="A38" s="122" t="s">
        <v>71</v>
      </c>
      <c r="B38" s="123">
        <v>47</v>
      </c>
      <c r="C38" s="123"/>
      <c r="D38" s="123"/>
      <c r="G38" s="124"/>
      <c r="H38" s="124"/>
    </row>
    <row r="39" spans="1:8" x14ac:dyDescent="0.25">
      <c r="A39" s="122" t="s">
        <v>83</v>
      </c>
      <c r="B39" s="123">
        <v>35.5</v>
      </c>
      <c r="C39" s="123"/>
      <c r="D39" s="123"/>
      <c r="G39" s="124"/>
      <c r="H39" s="124"/>
    </row>
    <row r="40" spans="1:8" x14ac:dyDescent="0.25">
      <c r="A40" s="122" t="s">
        <v>85</v>
      </c>
      <c r="B40" s="123">
        <v>34</v>
      </c>
      <c r="C40" s="123"/>
      <c r="D40" s="123"/>
      <c r="G40" s="124"/>
      <c r="H40" s="124"/>
    </row>
    <row r="41" spans="1:8" x14ac:dyDescent="0.25">
      <c r="A41" s="122" t="s">
        <v>86</v>
      </c>
      <c r="B41" s="123">
        <v>25.5</v>
      </c>
      <c r="C41" s="123"/>
      <c r="D41" s="123"/>
      <c r="G41" s="124"/>
      <c r="H41" s="124"/>
    </row>
    <row r="42" spans="1:8" x14ac:dyDescent="0.25">
      <c r="A42" s="122" t="s">
        <v>87</v>
      </c>
      <c r="B42" s="123">
        <v>21</v>
      </c>
      <c r="C42" s="123"/>
      <c r="D42" s="123"/>
      <c r="G42" s="124"/>
      <c r="H42" s="124"/>
    </row>
    <row r="43" spans="1:8" x14ac:dyDescent="0.25">
      <c r="A43" s="122"/>
      <c r="B43" s="123"/>
      <c r="C43" s="123"/>
      <c r="D43" s="123"/>
      <c r="G43" s="124"/>
      <c r="H43" s="124"/>
    </row>
    <row r="45" spans="1:8" x14ac:dyDescent="0.25">
      <c r="A45" s="120" t="s">
        <v>77</v>
      </c>
      <c r="B45" s="120" t="s">
        <v>88</v>
      </c>
    </row>
    <row r="46" spans="1:8" x14ac:dyDescent="0.25">
      <c r="A46" s="122" t="s">
        <v>71</v>
      </c>
      <c r="B46" s="123">
        <v>8207</v>
      </c>
    </row>
    <row r="47" spans="1:8" x14ac:dyDescent="0.25">
      <c r="A47" s="122" t="s">
        <v>83</v>
      </c>
      <c r="B47" s="123">
        <v>6173</v>
      </c>
    </row>
    <row r="48" spans="1:8" x14ac:dyDescent="0.25">
      <c r="A48" s="122" t="s">
        <v>85</v>
      </c>
      <c r="B48" s="123">
        <v>5859</v>
      </c>
    </row>
    <row r="49" spans="1:2" x14ac:dyDescent="0.25">
      <c r="A49" s="122" t="s">
        <v>86</v>
      </c>
      <c r="B49" s="123">
        <v>4434</v>
      </c>
    </row>
    <row r="50" spans="1:2" x14ac:dyDescent="0.25">
      <c r="A50" s="122" t="s">
        <v>87</v>
      </c>
      <c r="B50" s="123">
        <v>3669</v>
      </c>
    </row>
    <row r="51" spans="1:2" x14ac:dyDescent="0.25">
      <c r="A51" s="122"/>
      <c r="B51" s="123"/>
    </row>
    <row r="53" spans="1:2" x14ac:dyDescent="0.25">
      <c r="A53" s="120" t="s">
        <v>77</v>
      </c>
      <c r="B53" s="120" t="s">
        <v>89</v>
      </c>
    </row>
    <row r="54" spans="1:2" x14ac:dyDescent="0.25">
      <c r="A54" s="122" t="s">
        <v>71</v>
      </c>
      <c r="B54" s="123">
        <v>0</v>
      </c>
    </row>
    <row r="55" spans="1:2" x14ac:dyDescent="0.25">
      <c r="A55" s="122" t="s">
        <v>83</v>
      </c>
      <c r="B55" s="123">
        <v>0</v>
      </c>
    </row>
    <row r="56" spans="1:2" x14ac:dyDescent="0.25">
      <c r="A56" s="122" t="s">
        <v>85</v>
      </c>
      <c r="B56" s="123">
        <v>0</v>
      </c>
    </row>
    <row r="57" spans="1:2" x14ac:dyDescent="0.25">
      <c r="A57" s="122" t="s">
        <v>86</v>
      </c>
      <c r="B57" s="123">
        <v>0</v>
      </c>
    </row>
    <row r="58" spans="1:2" x14ac:dyDescent="0.25">
      <c r="A58" s="122" t="s">
        <v>87</v>
      </c>
      <c r="B58" s="123">
        <v>0</v>
      </c>
    </row>
    <row r="59" spans="1:2" x14ac:dyDescent="0.25">
      <c r="A59" s="122"/>
      <c r="B59" s="123"/>
    </row>
  </sheetData>
  <mergeCells count="3">
    <mergeCell ref="A9:D9"/>
    <mergeCell ref="A10:D10"/>
    <mergeCell ref="A36:D36"/>
  </mergeCells>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9"/>
  <dimension ref="A1:S30"/>
  <sheetViews>
    <sheetView showGridLines="0" workbookViewId="0">
      <selection activeCell="D13" sqref="D13"/>
    </sheetView>
  </sheetViews>
  <sheetFormatPr baseColWidth="10" defaultColWidth="11.42578125" defaultRowHeight="15" x14ac:dyDescent="0.25"/>
  <cols>
    <col min="1" max="1" width="6" style="115" customWidth="1"/>
    <col min="2" max="2" width="3.85546875" style="115" customWidth="1"/>
    <col min="3" max="3" width="14.85546875" style="115" customWidth="1"/>
    <col min="4" max="4" width="13.85546875" style="115" customWidth="1"/>
    <col min="5" max="5" width="24.28515625" style="115" customWidth="1"/>
    <col min="6" max="6" width="9.42578125" style="115" customWidth="1"/>
    <col min="7" max="7" width="17.28515625" style="115" customWidth="1"/>
    <col min="8" max="8" width="15.140625" style="115" customWidth="1"/>
    <col min="9" max="9" width="13.5703125" style="115" customWidth="1"/>
    <col min="10" max="10" width="10.28515625" style="115" customWidth="1"/>
    <col min="11" max="11" width="18.42578125" style="115" customWidth="1"/>
    <col min="12" max="12" width="21.140625" style="115" customWidth="1"/>
    <col min="13" max="13" width="18.42578125" style="115" hidden="1" customWidth="1"/>
    <col min="14" max="14" width="18.42578125" style="115" customWidth="1"/>
    <col min="15" max="15" width="50.5703125" style="115" customWidth="1"/>
    <col min="16" max="16384" width="11.42578125" style="115"/>
  </cols>
  <sheetData>
    <row r="1" spans="1:19" s="85" customFormat="1" ht="14.25" x14ac:dyDescent="0.2">
      <c r="P1" s="68"/>
      <c r="Q1" s="68"/>
      <c r="R1" s="68"/>
      <c r="S1" s="68"/>
    </row>
    <row r="2" spans="1:19" s="85" customFormat="1" ht="14.25" x14ac:dyDescent="0.2">
      <c r="P2" s="68"/>
      <c r="Q2" s="68"/>
      <c r="R2" s="68"/>
      <c r="S2" s="68"/>
    </row>
    <row r="3" spans="1:19" s="58" customFormat="1" x14ac:dyDescent="0.25">
      <c r="B3" s="310" t="str">
        <f>"zahlenmäßiger Nachweis - Anlage zum Auszahlungsantrag" &amp; " " &amp; 'Gesamtübersicht je AZ'!$C$3</f>
        <v xml:space="preserve">zahlenmäßiger Nachweis - Anlage zum Auszahlungsantrag </v>
      </c>
      <c r="C3" s="311"/>
      <c r="D3" s="311"/>
      <c r="E3" s="311"/>
      <c r="F3" s="311"/>
      <c r="G3" s="311"/>
      <c r="H3" s="311"/>
      <c r="I3" s="311"/>
      <c r="J3" s="311"/>
      <c r="K3" s="311"/>
      <c r="L3" s="311"/>
      <c r="M3" s="311"/>
      <c r="N3" s="311"/>
      <c r="O3" s="312"/>
      <c r="P3" s="60"/>
      <c r="Q3" s="60"/>
      <c r="R3" s="60"/>
      <c r="S3" s="60"/>
    </row>
    <row r="4" spans="1:19" s="60" customFormat="1" x14ac:dyDescent="0.25">
      <c r="C4" s="59"/>
      <c r="D4" s="59"/>
      <c r="E4" s="59"/>
      <c r="F4" s="59"/>
      <c r="G4" s="59"/>
      <c r="H4" s="59"/>
      <c r="I4" s="59"/>
      <c r="J4" s="59"/>
      <c r="K4" s="59"/>
      <c r="L4" s="59"/>
      <c r="M4" s="59"/>
      <c r="N4" s="59"/>
      <c r="O4" s="59"/>
    </row>
    <row r="5" spans="1:19" s="58" customFormat="1" x14ac:dyDescent="0.25">
      <c r="C5" s="61"/>
      <c r="D5" s="62"/>
      <c r="E5" s="62"/>
      <c r="F5" s="62"/>
      <c r="G5" s="62"/>
      <c r="H5" s="62"/>
      <c r="I5" s="62"/>
      <c r="J5" s="63"/>
      <c r="K5" s="63"/>
      <c r="L5" s="64"/>
      <c r="O5" s="65" t="s">
        <v>28</v>
      </c>
      <c r="P5" s="60"/>
      <c r="Q5" s="60"/>
      <c r="R5" s="60"/>
      <c r="S5" s="60"/>
    </row>
    <row r="6" spans="1:19" s="58" customFormat="1" x14ac:dyDescent="0.25">
      <c r="B6" s="301" t="s">
        <v>8</v>
      </c>
      <c r="C6" s="301"/>
      <c r="D6" s="301"/>
      <c r="E6" s="301"/>
      <c r="F6" s="301">
        <f>'Gesamtübersicht je AZ'!$B$7</f>
        <v>0</v>
      </c>
      <c r="G6" s="301"/>
      <c r="H6" s="301"/>
      <c r="I6" s="301"/>
      <c r="J6" s="301"/>
      <c r="K6" s="301"/>
      <c r="L6" s="301"/>
      <c r="M6" s="68"/>
      <c r="P6" s="60"/>
      <c r="Q6" s="60"/>
      <c r="R6" s="60"/>
      <c r="S6" s="60"/>
    </row>
    <row r="7" spans="1:19" s="58" customFormat="1" x14ac:dyDescent="0.25">
      <c r="B7" s="301" t="s">
        <v>9</v>
      </c>
      <c r="C7" s="301"/>
      <c r="D7" s="301"/>
      <c r="E7" s="301"/>
      <c r="F7" s="301">
        <f>'Gesamtübersicht je AZ'!$B$8</f>
        <v>0</v>
      </c>
      <c r="G7" s="301"/>
      <c r="H7" s="301"/>
      <c r="I7" s="301"/>
      <c r="J7" s="301"/>
      <c r="K7" s="301"/>
      <c r="L7" s="301"/>
      <c r="M7" s="68"/>
      <c r="N7" s="68"/>
      <c r="O7" s="68"/>
      <c r="S7" s="60"/>
    </row>
    <row r="8" spans="1:19" s="58" customFormat="1" x14ac:dyDescent="0.25">
      <c r="B8" s="299" t="s">
        <v>10</v>
      </c>
      <c r="C8" s="299"/>
      <c r="D8" s="299"/>
      <c r="E8" s="299"/>
      <c r="F8" s="300">
        <f>'Gesamtübersicht je AZ'!$B$9</f>
        <v>0</v>
      </c>
      <c r="G8" s="300"/>
      <c r="H8" s="300"/>
      <c r="I8" s="300"/>
      <c r="J8" s="300"/>
      <c r="K8" s="300"/>
      <c r="L8" s="300"/>
      <c r="M8" s="68"/>
      <c r="P8" s="60"/>
      <c r="Q8" s="60"/>
      <c r="R8" s="60"/>
      <c r="S8" s="60"/>
    </row>
    <row r="9" spans="1:19" s="58" customFormat="1" x14ac:dyDescent="0.25">
      <c r="B9" s="61"/>
      <c r="C9" s="62"/>
      <c r="D9" s="62"/>
      <c r="E9" s="62"/>
      <c r="F9" s="62"/>
      <c r="G9" s="62"/>
      <c r="H9" s="62"/>
      <c r="I9" s="86"/>
      <c r="J9" s="63"/>
      <c r="K9" s="87"/>
      <c r="R9" s="60"/>
      <c r="S9" s="60"/>
    </row>
    <row r="10" spans="1:19" s="88" customFormat="1" ht="78.75" x14ac:dyDescent="0.2">
      <c r="A10" s="165" t="s">
        <v>114</v>
      </c>
      <c r="B10" s="165" t="s">
        <v>29</v>
      </c>
      <c r="C10" s="165" t="s">
        <v>57</v>
      </c>
      <c r="D10" s="165" t="s">
        <v>58</v>
      </c>
      <c r="E10" s="166" t="s">
        <v>59</v>
      </c>
      <c r="F10" s="166" t="s">
        <v>60</v>
      </c>
      <c r="G10" s="166" t="s">
        <v>61</v>
      </c>
      <c r="H10" s="166" t="s">
        <v>62</v>
      </c>
      <c r="I10" s="166" t="s">
        <v>63</v>
      </c>
      <c r="J10" s="166" t="s">
        <v>64</v>
      </c>
      <c r="K10" s="166" t="s">
        <v>65</v>
      </c>
      <c r="L10" s="166" t="s">
        <v>66</v>
      </c>
      <c r="M10" s="166" t="s">
        <v>67</v>
      </c>
      <c r="N10" s="166" t="s">
        <v>68</v>
      </c>
      <c r="O10" s="166" t="s">
        <v>134</v>
      </c>
      <c r="P10" s="58"/>
      <c r="Q10" s="58"/>
    </row>
    <row r="11" spans="1:19" s="88" customFormat="1" ht="15" hidden="1" customHeight="1" x14ac:dyDescent="0.2">
      <c r="A11" s="167" t="s">
        <v>113</v>
      </c>
      <c r="B11" s="167" t="s">
        <v>40</v>
      </c>
      <c r="C11" s="90" t="s">
        <v>41</v>
      </c>
      <c r="D11" s="90" t="s">
        <v>42</v>
      </c>
      <c r="E11" s="91" t="s">
        <v>43</v>
      </c>
      <c r="F11" s="92" t="s">
        <v>44</v>
      </c>
      <c r="G11" s="92" t="s">
        <v>69</v>
      </c>
      <c r="H11" s="92" t="s">
        <v>70</v>
      </c>
      <c r="I11" s="93" t="s">
        <v>45</v>
      </c>
      <c r="J11" s="94" t="s">
        <v>47</v>
      </c>
      <c r="K11" s="95" t="s">
        <v>48</v>
      </c>
      <c r="L11" s="96" t="s">
        <v>49</v>
      </c>
      <c r="M11" s="96" t="s">
        <v>50</v>
      </c>
      <c r="N11" s="96" t="s">
        <v>51</v>
      </c>
      <c r="O11" s="168" t="s">
        <v>52</v>
      </c>
      <c r="P11" s="58"/>
      <c r="Q11" s="58"/>
    </row>
    <row r="12" spans="1:19" s="88" customFormat="1" ht="14.25" x14ac:dyDescent="0.2">
      <c r="A12" s="169"/>
      <c r="B12" s="169">
        <f t="shared" ref="B12:B29" si="0">ROW()-12</f>
        <v>0</v>
      </c>
      <c r="C12" s="99"/>
      <c r="D12" s="99"/>
      <c r="E12" s="100"/>
      <c r="F12" s="101"/>
      <c r="G12" s="102"/>
      <c r="H12" s="102"/>
      <c r="I12" s="103"/>
      <c r="J12" s="104"/>
      <c r="K12" s="105"/>
      <c r="L12" s="106" t="str">
        <f>IF(ISBLANK($K12),"0,00",IF(K12="Pauschalwerte ohne Urlaubsabgeltung",IF($H12="Stunden",VLOOKUP($J12,'Grundlagen VKO alt'!$A$12:$B$17,2),IF($H12="Monat",VLOOKUP($J12,'Grundlagen VKO alt'!$A$20:$B$25,2),IF($H12="Jahr",VLOOKUP($J12,'Grundlagen VKO alt'!$A$28:$B$33,2)))),IF($H12="Stunden",VLOOKUP($J12,'Grundlagen VKO alt'!$A$38:$B$43,2),IF($H12="Monat",VLOOKUP($J12,'Grundlagen VKO alt'!$A$46:$B$51,2),"Auswahl nicht möglich"))))</f>
        <v>0,00</v>
      </c>
      <c r="M12" s="106" t="str">
        <f t="shared" ref="M12:M29" si="1">IF(H12="Stunden",$I12*$L12,$L12)</f>
        <v>0,00</v>
      </c>
      <c r="N12" s="107">
        <f t="shared" ref="N12:N29" si="2">IF(AND(H12="Jahr",AND(K12="Pauschalwerte mit Urlaubsabgeltung")),"0,00",IF(H12="Stunden",($L12*$I12),((($M12/40)*$G12)*$F12)))</f>
        <v>0</v>
      </c>
      <c r="O12" s="170"/>
      <c r="P12" s="58"/>
      <c r="Q12" s="58"/>
    </row>
    <row r="13" spans="1:19" s="88" customFormat="1" ht="14.25" x14ac:dyDescent="0.2">
      <c r="A13" s="169"/>
      <c r="B13" s="169">
        <f t="shared" si="0"/>
        <v>1</v>
      </c>
      <c r="C13" s="99"/>
      <c r="D13" s="99"/>
      <c r="E13" s="100"/>
      <c r="F13" s="101"/>
      <c r="G13" s="102"/>
      <c r="H13" s="102"/>
      <c r="I13" s="103"/>
      <c r="J13" s="104"/>
      <c r="K13" s="105"/>
      <c r="L13" s="106" t="str">
        <f>IF(ISBLANK($K13),"0,00",IF(K13="Pauschalwerte ohne Urlaubsabgeltung",IF($H13="Stunden",VLOOKUP($J13,'Grundlagen VKO alt'!$A$12:$B$17,2),IF($H13="Monat",VLOOKUP($J13,'Grundlagen VKO alt'!$A$20:$B$25,2),IF($H13="Jahr",VLOOKUP($J13,'Grundlagen VKO alt'!$A$28:$B$33,2)))),IF($H13="Stunden",VLOOKUP($J13,'Grundlagen VKO alt'!$A$38:$B$43,2),IF($H13="Monat",VLOOKUP($J13,'Grundlagen VKO alt'!$A$46:$B$51,2),"Auswahl nicht möglich"))))</f>
        <v>0,00</v>
      </c>
      <c r="M13" s="106" t="str">
        <f t="shared" si="1"/>
        <v>0,00</v>
      </c>
      <c r="N13" s="107">
        <f t="shared" si="2"/>
        <v>0</v>
      </c>
      <c r="O13" s="170"/>
      <c r="P13" s="58"/>
      <c r="Q13" s="58"/>
    </row>
    <row r="14" spans="1:19" s="88" customFormat="1" ht="14.25" x14ac:dyDescent="0.2">
      <c r="A14" s="169"/>
      <c r="B14" s="169">
        <f t="shared" si="0"/>
        <v>2</v>
      </c>
      <c r="C14" s="99"/>
      <c r="D14" s="99"/>
      <c r="E14" s="100"/>
      <c r="F14" s="101"/>
      <c r="G14" s="102"/>
      <c r="H14" s="102"/>
      <c r="I14" s="103"/>
      <c r="J14" s="104"/>
      <c r="K14" s="105"/>
      <c r="L14" s="106" t="str">
        <f>IF(ISBLANK($K14),"0,00",IF(K14="Pauschalwerte ohne Urlaubsabgeltung",IF($H14="Stunden",VLOOKUP($J14,'Grundlagen VKO alt'!$A$12:$B$17,2),IF($H14="Monat",VLOOKUP($J14,'Grundlagen VKO alt'!$A$20:$B$25,2),IF($H14="Jahr",VLOOKUP($J14,'Grundlagen VKO alt'!$A$28:$B$33,2)))),IF($H14="Stunden",VLOOKUP($J14,'Grundlagen VKO alt'!$A$38:$B$43,2),IF($H14="Monat",VLOOKUP($J14,'Grundlagen VKO alt'!$A$46:$B$51,2),"Auswahl nicht möglich"))))</f>
        <v>0,00</v>
      </c>
      <c r="M14" s="106" t="str">
        <f t="shared" si="1"/>
        <v>0,00</v>
      </c>
      <c r="N14" s="107">
        <f t="shared" si="2"/>
        <v>0</v>
      </c>
      <c r="O14" s="170"/>
      <c r="P14" s="58"/>
      <c r="Q14" s="58"/>
    </row>
    <row r="15" spans="1:19" s="88" customFormat="1" ht="14.25" x14ac:dyDescent="0.2">
      <c r="A15" s="169"/>
      <c r="B15" s="169">
        <f t="shared" si="0"/>
        <v>3</v>
      </c>
      <c r="C15" s="99"/>
      <c r="D15" s="99"/>
      <c r="E15" s="100"/>
      <c r="F15" s="101"/>
      <c r="G15" s="102"/>
      <c r="H15" s="102"/>
      <c r="I15" s="103"/>
      <c r="J15" s="104"/>
      <c r="K15" s="105"/>
      <c r="L15" s="106" t="str">
        <f>IF(ISBLANK($K15),"0,00",IF(K15="Pauschalwerte ohne Urlaubsabgeltung",IF($H15="Stunden",VLOOKUP($J15,'Grundlagen VKO alt'!$A$12:$B$17,2),IF($H15="Monat",VLOOKUP($J15,'Grundlagen VKO alt'!$A$20:$B$25,2),IF($H15="Jahr",VLOOKUP($J15,'Grundlagen VKO alt'!$A$28:$B$33,2)))),IF($H15="Stunden",VLOOKUP($J15,'Grundlagen VKO alt'!$A$38:$B$43,2),IF($H15="Monat",VLOOKUP($J15,'Grundlagen VKO alt'!$A$46:$B$51,2),"Auswahl nicht möglich"))))</f>
        <v>0,00</v>
      </c>
      <c r="M15" s="106" t="str">
        <f t="shared" si="1"/>
        <v>0,00</v>
      </c>
      <c r="N15" s="107">
        <f t="shared" si="2"/>
        <v>0</v>
      </c>
      <c r="O15" s="170"/>
      <c r="P15" s="58"/>
      <c r="Q15" s="58"/>
    </row>
    <row r="16" spans="1:19" s="88" customFormat="1" ht="14.25" x14ac:dyDescent="0.2">
      <c r="A16" s="169"/>
      <c r="B16" s="169">
        <f t="shared" si="0"/>
        <v>4</v>
      </c>
      <c r="C16" s="99"/>
      <c r="D16" s="99"/>
      <c r="E16" s="100"/>
      <c r="F16" s="101"/>
      <c r="G16" s="102"/>
      <c r="H16" s="102"/>
      <c r="I16" s="103"/>
      <c r="J16" s="104"/>
      <c r="K16" s="105"/>
      <c r="L16" s="106" t="str">
        <f>IF(ISBLANK($K16),"0,00",IF(K16="Pauschalwerte ohne Urlaubsabgeltung",IF($H16="Stunden",VLOOKUP($J16,'Grundlagen VKO alt'!$A$12:$B$17,2),IF($H16="Monat",VLOOKUP($J16,'Grundlagen VKO alt'!$A$20:$B$25,2),IF($H16="Jahr",VLOOKUP($J16,'Grundlagen VKO alt'!$A$28:$B$33,2)))),IF($H16="Stunden",VLOOKUP($J16,'Grundlagen VKO alt'!$A$38:$B$43,2),IF($H16="Monat",VLOOKUP($J16,'Grundlagen VKO alt'!$A$46:$B$51,2),"Auswahl nicht möglich"))))</f>
        <v>0,00</v>
      </c>
      <c r="M16" s="106" t="str">
        <f t="shared" si="1"/>
        <v>0,00</v>
      </c>
      <c r="N16" s="107">
        <f>IF(AND(H16="Jahr",AND(K16="Pauschalwerte mit Urlaubsabgeltung")),"0,00",IF(H16="Stunden",($L16*$I16),((($M16/40)*$G16)*$F16)))</f>
        <v>0</v>
      </c>
      <c r="O16" s="170"/>
      <c r="P16" s="58"/>
      <c r="Q16" s="58"/>
    </row>
    <row r="17" spans="1:17" s="88" customFormat="1" ht="14.25" x14ac:dyDescent="0.2">
      <c r="A17" s="169"/>
      <c r="B17" s="169">
        <f t="shared" si="0"/>
        <v>5</v>
      </c>
      <c r="C17" s="99"/>
      <c r="D17" s="99"/>
      <c r="E17" s="100"/>
      <c r="F17" s="101"/>
      <c r="G17" s="102"/>
      <c r="H17" s="102"/>
      <c r="I17" s="103"/>
      <c r="J17" s="104"/>
      <c r="K17" s="105"/>
      <c r="L17" s="106" t="str">
        <f>IF(ISBLANK($K17),"0,00",IF(K17="Pauschalwerte ohne Urlaubsabgeltung",IF($H17="Stunden",VLOOKUP($J17,'Grundlagen VKO alt'!$A$12:$B$17,2),IF($H17="Monat",VLOOKUP($J17,'Grundlagen VKO alt'!$A$20:$B$25,2),IF($H17="Jahr",VLOOKUP($J17,'Grundlagen VKO alt'!$A$28:$B$33,2)))),IF($H17="Stunden",VLOOKUP($J17,'Grundlagen VKO alt'!$A$38:$B$43,2),IF($H17="Monat",VLOOKUP($J17,'Grundlagen VKO alt'!$A$46:$B$51,2),"Auswahl nicht möglich"))))</f>
        <v>0,00</v>
      </c>
      <c r="M17" s="106" t="str">
        <f t="shared" si="1"/>
        <v>0,00</v>
      </c>
      <c r="N17" s="107">
        <f t="shared" si="2"/>
        <v>0</v>
      </c>
      <c r="O17" s="170"/>
      <c r="P17" s="58"/>
      <c r="Q17" s="58"/>
    </row>
    <row r="18" spans="1:17" s="88" customFormat="1" ht="14.25" x14ac:dyDescent="0.2">
      <c r="A18" s="169"/>
      <c r="B18" s="169">
        <f t="shared" si="0"/>
        <v>6</v>
      </c>
      <c r="C18" s="99"/>
      <c r="D18" s="99"/>
      <c r="E18" s="100"/>
      <c r="F18" s="101"/>
      <c r="G18" s="102"/>
      <c r="H18" s="102"/>
      <c r="I18" s="103"/>
      <c r="J18" s="104"/>
      <c r="K18" s="105"/>
      <c r="L18" s="106" t="str">
        <f>IF(ISBLANK($K18),"0,00",IF(K18="Pauschalwerte ohne Urlaubsabgeltung",IF($H18="Stunden",VLOOKUP($J18,'Grundlagen VKO alt'!$A$12:$B$17,2),IF($H18="Monat",VLOOKUP($J18,'Grundlagen VKO alt'!$A$20:$B$25,2),IF($H18="Jahr",VLOOKUP($J18,'Grundlagen VKO alt'!$A$28:$B$33,2)))),IF($H18="Stunden",VLOOKUP($J18,'Grundlagen VKO alt'!$A$38:$B$43,2),IF($H18="Monat",VLOOKUP($J18,'Grundlagen VKO alt'!$A$46:$B$51,2),"Auswahl nicht möglich"))))</f>
        <v>0,00</v>
      </c>
      <c r="M18" s="106" t="str">
        <f>IF(H18="Stunden",$I18*$L18,$L18)</f>
        <v>0,00</v>
      </c>
      <c r="N18" s="107">
        <f t="shared" si="2"/>
        <v>0</v>
      </c>
      <c r="O18" s="170"/>
      <c r="P18" s="58"/>
      <c r="Q18" s="58"/>
    </row>
    <row r="19" spans="1:17" s="88" customFormat="1" ht="14.25" x14ac:dyDescent="0.2">
      <c r="A19" s="169"/>
      <c r="B19" s="169">
        <f t="shared" si="0"/>
        <v>7</v>
      </c>
      <c r="C19" s="99"/>
      <c r="D19" s="99"/>
      <c r="E19" s="100"/>
      <c r="F19" s="101"/>
      <c r="G19" s="102"/>
      <c r="H19" s="102"/>
      <c r="I19" s="103"/>
      <c r="J19" s="104"/>
      <c r="K19" s="105"/>
      <c r="L19" s="106" t="str">
        <f>IF(ISBLANK($K19),"0,00",IF(K19="Pauschalwerte ohne Urlaubsabgeltung",IF($H19="Stunden",VLOOKUP($J19,'Grundlagen VKO alt'!$A$12:$B$17,2),IF($H19="Monat",VLOOKUP($J19,'Grundlagen VKO alt'!$A$20:$B$25,2),IF($H19="Jahr",VLOOKUP($J19,'Grundlagen VKO alt'!$A$28:$B$33,2)))),IF($H19="Stunden",VLOOKUP($J19,'Grundlagen VKO alt'!$A$38:$B$43,2),IF($H19="Monat",VLOOKUP($J19,'Grundlagen VKO alt'!$A$46:$B$51,2),"Auswahl nicht möglich"))))</f>
        <v>0,00</v>
      </c>
      <c r="M19" s="106" t="str">
        <f>IF(H19="Stunden",$I19*$L19,$L19)</f>
        <v>0,00</v>
      </c>
      <c r="N19" s="107">
        <f t="shared" si="2"/>
        <v>0</v>
      </c>
      <c r="O19" s="170"/>
      <c r="P19" s="58"/>
      <c r="Q19" s="58"/>
    </row>
    <row r="20" spans="1:17" s="88" customFormat="1" ht="14.25" x14ac:dyDescent="0.2">
      <c r="A20" s="169"/>
      <c r="B20" s="169">
        <f t="shared" si="0"/>
        <v>8</v>
      </c>
      <c r="C20" s="99"/>
      <c r="D20" s="99"/>
      <c r="E20" s="100"/>
      <c r="F20" s="101"/>
      <c r="G20" s="102"/>
      <c r="H20" s="102"/>
      <c r="I20" s="103"/>
      <c r="J20" s="104"/>
      <c r="K20" s="105"/>
      <c r="L20" s="106" t="str">
        <f>IF(ISBLANK($K20),"0,00",IF(K20="Pauschalwerte ohne Urlaubsabgeltung",IF($H20="Stunden",VLOOKUP($J20,'Grundlagen VKO alt'!$A$12:$B$17,2),IF($H20="Monat",VLOOKUP($J20,'Grundlagen VKO alt'!$A$20:$B$25,2),IF($H20="Jahr",VLOOKUP($J20,'Grundlagen VKO alt'!$A$28:$B$33,2)))),IF($H20="Stunden",VLOOKUP($J20,'Grundlagen VKO alt'!$A$38:$B$43,2),IF($H20="Monat",VLOOKUP($J20,'Grundlagen VKO alt'!$A$46:$B$51,2),"Auswahl nicht möglich"))))</f>
        <v>0,00</v>
      </c>
      <c r="M20" s="106" t="str">
        <f>IF(H20="Stunden",$I20*$L20,$L20)</f>
        <v>0,00</v>
      </c>
      <c r="N20" s="107">
        <f t="shared" si="2"/>
        <v>0</v>
      </c>
      <c r="O20" s="170"/>
      <c r="P20" s="58"/>
      <c r="Q20" s="58"/>
    </row>
    <row r="21" spans="1:17" s="88" customFormat="1" ht="14.25" x14ac:dyDescent="0.2">
      <c r="A21" s="169"/>
      <c r="B21" s="169">
        <f t="shared" si="0"/>
        <v>9</v>
      </c>
      <c r="C21" s="99"/>
      <c r="D21" s="99"/>
      <c r="E21" s="100"/>
      <c r="F21" s="101"/>
      <c r="G21" s="102"/>
      <c r="H21" s="102"/>
      <c r="I21" s="103"/>
      <c r="J21" s="104"/>
      <c r="K21" s="105"/>
      <c r="L21" s="106" t="str">
        <f>IF(ISBLANK($K21),"0,00",IF(K21="Pauschalwerte ohne Urlaubsabgeltung",IF($H21="Stunden",VLOOKUP($J21,'Grundlagen VKO alt'!$A$12:$B$17,2),IF($H21="Monat",VLOOKUP($J21,'Grundlagen VKO alt'!$A$20:$B$25,2),IF($H21="Jahr",VLOOKUP($J21,'Grundlagen VKO alt'!$A$28:$B$33,2)))),IF($H21="Stunden",VLOOKUP($J21,'Grundlagen VKO alt'!$A$38:$B$43,2),IF($H21="Monat",VLOOKUP($J21,'Grundlagen VKO alt'!$A$46:$B$51,2),"Auswahl nicht möglich"))))</f>
        <v>0,00</v>
      </c>
      <c r="M21" s="106" t="str">
        <f>IF(H21="Stunden",$I21*$L21,$L21)</f>
        <v>0,00</v>
      </c>
      <c r="N21" s="107">
        <f t="shared" si="2"/>
        <v>0</v>
      </c>
      <c r="O21" s="170"/>
      <c r="P21" s="58"/>
      <c r="Q21" s="58"/>
    </row>
    <row r="22" spans="1:17" s="88" customFormat="1" ht="14.25" x14ac:dyDescent="0.2">
      <c r="A22" s="169"/>
      <c r="B22" s="169">
        <f t="shared" si="0"/>
        <v>10</v>
      </c>
      <c r="C22" s="99"/>
      <c r="D22" s="99"/>
      <c r="E22" s="100"/>
      <c r="F22" s="101"/>
      <c r="G22" s="102"/>
      <c r="H22" s="102"/>
      <c r="I22" s="103"/>
      <c r="J22" s="104"/>
      <c r="K22" s="105"/>
      <c r="L22" s="106" t="str">
        <f>IF(ISBLANK($K22),"0,00",IF(K22="Pauschalwerte ohne Urlaubsabgeltung",IF($H22="Stunden",VLOOKUP($J22,'Grundlagen VKO alt'!$A$12:$B$17,2),IF($H22="Monat",VLOOKUP($J22,'Grundlagen VKO alt'!$A$20:$B$25,2),IF($H22="Jahr",VLOOKUP($J22,'Grundlagen VKO alt'!$A$28:$B$33,2)))),IF($H22="Stunden",VLOOKUP($J22,'Grundlagen VKO alt'!$A$38:$B$43,2),IF($H22="Monat",VLOOKUP($J22,'Grundlagen VKO alt'!$A$46:$B$51,2),"Auswahl nicht möglich"))))</f>
        <v>0,00</v>
      </c>
      <c r="M22" s="106" t="str">
        <f>IF(H22="Stunden",$I22*$L22,$L22)</f>
        <v>0,00</v>
      </c>
      <c r="N22" s="107">
        <f t="shared" si="2"/>
        <v>0</v>
      </c>
      <c r="O22" s="170"/>
      <c r="P22" s="58"/>
      <c r="Q22" s="58"/>
    </row>
    <row r="23" spans="1:17" s="88" customFormat="1" ht="14.25" x14ac:dyDescent="0.2">
      <c r="A23" s="169"/>
      <c r="B23" s="169">
        <f t="shared" si="0"/>
        <v>11</v>
      </c>
      <c r="C23" s="99"/>
      <c r="D23" s="99"/>
      <c r="E23" s="100"/>
      <c r="F23" s="101"/>
      <c r="G23" s="102"/>
      <c r="H23" s="102"/>
      <c r="I23" s="103"/>
      <c r="J23" s="104"/>
      <c r="K23" s="105"/>
      <c r="L23" s="107" t="str">
        <f>IF(ISBLANK($K23),"0,00",IF(K23="Pauschalwerte ohne Urlaubsabgeltung",IF($H23="Stunden",VLOOKUP($J23,'Grundlagen VKO alt'!$A$12:$B$17,2),IF($H23="Monat",VLOOKUP($J23,'Grundlagen VKO alt'!$A$20:$B$25,2),IF($H23="Jahr",VLOOKUP($J23,'Grundlagen VKO alt'!$A$28:$B$33,2)))),IF($H23="Stunden",VLOOKUP($J23,'Grundlagen VKO alt'!$A$38:$B$43,2),IF($H23="Monat",VLOOKUP($J23,'Grundlagen VKO alt'!$A$46:$B$51,2),"Auswahl nicht möglich"))))</f>
        <v>0,00</v>
      </c>
      <c r="M23" s="107" t="str">
        <f t="shared" si="1"/>
        <v>0,00</v>
      </c>
      <c r="N23" s="107">
        <f t="shared" si="2"/>
        <v>0</v>
      </c>
      <c r="O23" s="170"/>
      <c r="P23" s="58"/>
      <c r="Q23" s="58"/>
    </row>
    <row r="24" spans="1:17" s="88" customFormat="1" ht="14.25" x14ac:dyDescent="0.2">
      <c r="A24" s="169"/>
      <c r="B24" s="169">
        <f t="shared" si="0"/>
        <v>12</v>
      </c>
      <c r="C24" s="99"/>
      <c r="D24" s="99"/>
      <c r="E24" s="100"/>
      <c r="F24" s="101"/>
      <c r="G24" s="102"/>
      <c r="H24" s="102"/>
      <c r="I24" s="103"/>
      <c r="J24" s="104"/>
      <c r="K24" s="105"/>
      <c r="L24" s="107" t="str">
        <f>IF(ISBLANK($K24),"0,00",IF(K24="Pauschalwerte ohne Urlaubsabgeltung",IF($H24="Stunden",VLOOKUP($J24,'Grundlagen VKO alt'!$A$12:$B$17,2),IF($H24="Monat",VLOOKUP($J24,'Grundlagen VKO alt'!$A$20:$B$25,2),IF($H24="Jahr",VLOOKUP($J24,'Grundlagen VKO alt'!$A$28:$B$33,2)))),IF($H24="Stunden",VLOOKUP($J24,'Grundlagen VKO alt'!$A$38:$B$43,2),IF($H24="Monat",VLOOKUP($J24,'Grundlagen VKO alt'!$A$46:$B$51,2),"Auswahl nicht möglich"))))</f>
        <v>0,00</v>
      </c>
      <c r="M24" s="107" t="str">
        <f t="shared" si="1"/>
        <v>0,00</v>
      </c>
      <c r="N24" s="107">
        <f t="shared" si="2"/>
        <v>0</v>
      </c>
      <c r="O24" s="170"/>
      <c r="P24" s="58"/>
      <c r="Q24" s="58"/>
    </row>
    <row r="25" spans="1:17" s="88" customFormat="1" ht="14.25" x14ac:dyDescent="0.2">
      <c r="A25" s="169"/>
      <c r="B25" s="169">
        <f t="shared" si="0"/>
        <v>13</v>
      </c>
      <c r="C25" s="99"/>
      <c r="D25" s="99"/>
      <c r="E25" s="100"/>
      <c r="F25" s="101"/>
      <c r="G25" s="102"/>
      <c r="H25" s="102"/>
      <c r="I25" s="103"/>
      <c r="J25" s="104"/>
      <c r="K25" s="105"/>
      <c r="L25" s="107" t="str">
        <f>IF(ISBLANK($K25),"0,00",IF(K25="Pauschalwerte ohne Urlaubsabgeltung",IF($H25="Stunden",VLOOKUP($J25,'Grundlagen VKO alt'!$A$12:$B$17,2),IF($H25="Monat",VLOOKUP($J25,'Grundlagen VKO alt'!$A$20:$B$25,2),IF($H25="Jahr",VLOOKUP($J25,'Grundlagen VKO alt'!$A$28:$B$33,2)))),IF($H25="Stunden",VLOOKUP($J25,'Grundlagen VKO alt'!$A$38:$B$43,2),IF($H25="Monat",VLOOKUP($J25,'Grundlagen VKO alt'!$A$46:$B$51,2),"Auswahl nicht möglich"))))</f>
        <v>0,00</v>
      </c>
      <c r="M25" s="107" t="str">
        <f t="shared" si="1"/>
        <v>0,00</v>
      </c>
      <c r="N25" s="107">
        <f t="shared" si="2"/>
        <v>0</v>
      </c>
      <c r="O25" s="170"/>
      <c r="P25" s="58"/>
      <c r="Q25" s="58"/>
    </row>
    <row r="26" spans="1:17" s="88" customFormat="1" ht="14.25" x14ac:dyDescent="0.2">
      <c r="A26" s="169"/>
      <c r="B26" s="169">
        <f t="shared" si="0"/>
        <v>14</v>
      </c>
      <c r="C26" s="99"/>
      <c r="D26" s="99"/>
      <c r="E26" s="100"/>
      <c r="F26" s="101"/>
      <c r="G26" s="102"/>
      <c r="H26" s="102"/>
      <c r="I26" s="103"/>
      <c r="J26" s="104"/>
      <c r="K26" s="105"/>
      <c r="L26" s="107" t="str">
        <f>IF(ISBLANK($K26),"0,00",IF(K26="Pauschalwerte ohne Urlaubsabgeltung",IF($H26="Stunden",VLOOKUP($J26,'Grundlagen VKO alt'!$A$12:$B$17,2),IF($H26="Monat",VLOOKUP($J26,'Grundlagen VKO alt'!$A$20:$B$25,2),IF($H26="Jahr",VLOOKUP($J26,'Grundlagen VKO alt'!$A$28:$B$33,2)))),IF($H26="Stunden",VLOOKUP($J26,'Grundlagen VKO alt'!$A$38:$B$43,2),IF($H26="Monat",VLOOKUP($J26,'Grundlagen VKO alt'!$A$46:$B$51,2),"Auswahl nicht möglich"))))</f>
        <v>0,00</v>
      </c>
      <c r="M26" s="107" t="str">
        <f t="shared" si="1"/>
        <v>0,00</v>
      </c>
      <c r="N26" s="107">
        <f t="shared" si="2"/>
        <v>0</v>
      </c>
      <c r="O26" s="170"/>
      <c r="P26" s="58"/>
      <c r="Q26" s="58"/>
    </row>
    <row r="27" spans="1:17" s="88" customFormat="1" ht="14.25" x14ac:dyDescent="0.2">
      <c r="A27" s="169"/>
      <c r="B27" s="169">
        <f t="shared" si="0"/>
        <v>15</v>
      </c>
      <c r="C27" s="99"/>
      <c r="D27" s="99"/>
      <c r="E27" s="100"/>
      <c r="F27" s="101"/>
      <c r="G27" s="102"/>
      <c r="H27" s="102"/>
      <c r="I27" s="103"/>
      <c r="J27" s="104"/>
      <c r="K27" s="105"/>
      <c r="L27" s="106" t="str">
        <f>IF(ISBLANK($K27),"0,00",IF(K27="Pauschalwerte ohne Urlaubsabgeltung",IF($H27="Stunden",VLOOKUP($J27,'Grundlagen VKO alt'!$A$12:$B$17,2),IF($H27="Monat",VLOOKUP($J27,'Grundlagen VKO alt'!$A$20:$B$25,2),IF($H27="Jahr",VLOOKUP($J27,'Grundlagen VKO alt'!$A$28:$B$33,2)))),IF($H27="Stunden",VLOOKUP($J27,'Grundlagen VKO alt'!$A$38:$B$43,2),IF($H27="Monat",VLOOKUP($J27,'Grundlagen VKO alt'!$A$46:$B$51,2),"Auswahl nicht möglich"))))</f>
        <v>0,00</v>
      </c>
      <c r="M27" s="106" t="str">
        <f t="shared" si="1"/>
        <v>0,00</v>
      </c>
      <c r="N27" s="107">
        <f t="shared" si="2"/>
        <v>0</v>
      </c>
      <c r="O27" s="170"/>
      <c r="P27" s="58"/>
      <c r="Q27" s="58"/>
    </row>
    <row r="28" spans="1:17" s="88" customFormat="1" ht="14.25" x14ac:dyDescent="0.2">
      <c r="A28" s="169"/>
      <c r="B28" s="169">
        <f t="shared" si="0"/>
        <v>16</v>
      </c>
      <c r="C28" s="99"/>
      <c r="D28" s="99"/>
      <c r="E28" s="100"/>
      <c r="F28" s="101"/>
      <c r="G28" s="102"/>
      <c r="H28" s="102"/>
      <c r="I28" s="103"/>
      <c r="J28" s="104"/>
      <c r="K28" s="105"/>
      <c r="L28" s="106" t="str">
        <f>IF(ISBLANK($K28),"0,00",IF(K28="Pauschalwerte ohne Urlaubsabgeltung",IF($H28="Stunden",VLOOKUP($J28,'Grundlagen VKO alt'!$A$12:$B$17,2),IF($H28="Monat",VLOOKUP($J28,'Grundlagen VKO alt'!$A$20:$B$25,2),IF($H28="Jahr",VLOOKUP($J28,'Grundlagen VKO alt'!$A$28:$B$33,2)))),IF($H28="Stunden",VLOOKUP($J28,'Grundlagen VKO alt'!$A$38:$B$43,2),IF($H28="Monat",VLOOKUP($J28,'Grundlagen VKO alt'!$A$46:$B$51,2),"Auswahl nicht möglich"))))</f>
        <v>0,00</v>
      </c>
      <c r="M28" s="106" t="str">
        <f t="shared" si="1"/>
        <v>0,00</v>
      </c>
      <c r="N28" s="107">
        <f t="shared" si="2"/>
        <v>0</v>
      </c>
      <c r="O28" s="170"/>
      <c r="P28" s="58"/>
      <c r="Q28" s="58"/>
    </row>
    <row r="29" spans="1:17" s="88" customFormat="1" ht="14.25" x14ac:dyDescent="0.2">
      <c r="A29" s="169"/>
      <c r="B29" s="169">
        <f t="shared" si="0"/>
        <v>17</v>
      </c>
      <c r="C29" s="99"/>
      <c r="D29" s="99"/>
      <c r="E29" s="100"/>
      <c r="F29" s="101"/>
      <c r="G29" s="102"/>
      <c r="H29" s="102"/>
      <c r="I29" s="103"/>
      <c r="J29" s="104"/>
      <c r="K29" s="105"/>
      <c r="L29" s="106" t="str">
        <f>IF(ISBLANK($K29),"0,00",IF(K29="Pauschalwerte ohne Urlaubsabgeltung",IF($H29="Stunden",VLOOKUP($J29,'Grundlagen VKO alt'!$A$12:$B$17,2),IF($H29="Monat",VLOOKUP($J29,'Grundlagen VKO alt'!$A$20:$B$25,2),IF($H29="Jahr",VLOOKUP($J29,'Grundlagen VKO alt'!$A$28:$B$33,2)))),IF($H29="Stunden",VLOOKUP($J29,'Grundlagen VKO alt'!$A$38:$B$43,2),IF($H29="Monat",VLOOKUP($J29,'Grundlagen VKO alt'!$A$46:$B$51,2),"Auswahl nicht möglich"))))</f>
        <v>0,00</v>
      </c>
      <c r="M29" s="106" t="str">
        <f t="shared" si="1"/>
        <v>0,00</v>
      </c>
      <c r="N29" s="107">
        <f t="shared" si="2"/>
        <v>0</v>
      </c>
      <c r="O29" s="170"/>
      <c r="P29" s="58"/>
      <c r="Q29" s="58"/>
    </row>
    <row r="30" spans="1:17" x14ac:dyDescent="0.25">
      <c r="B30" s="88"/>
      <c r="L30" s="139" t="s">
        <v>72</v>
      </c>
      <c r="M30" s="116">
        <f>SUM(M12:M29)</f>
        <v>0</v>
      </c>
      <c r="N30" s="139">
        <f>SUM(N12:N29)</f>
        <v>0</v>
      </c>
      <c r="O30" s="88"/>
    </row>
  </sheetData>
  <sheetProtection formatRows="0" insertRows="0" deleteRows="0"/>
  <mergeCells count="7">
    <mergeCell ref="B8:E8"/>
    <mergeCell ref="F8:L8"/>
    <mergeCell ref="B3:O3"/>
    <mergeCell ref="B6:E6"/>
    <mergeCell ref="F6:L6"/>
    <mergeCell ref="B7:E7"/>
    <mergeCell ref="F7:L7"/>
  </mergeCells>
  <conditionalFormatting sqref="K12:K29">
    <cfRule type="containsText" dxfId="73" priority="1" operator="containsText" text="Pauschalwerte mit Urlaubsabgeltung">
      <formula>NOT(ISERROR(SEARCH("Pauschalwerte mit Urlaubsabgeltung",K12)))</formula>
    </cfRule>
  </conditionalFormatting>
  <pageMargins left="0.70866141732283472" right="0.70866141732283472" top="0.78740157480314965" bottom="0.78740157480314965" header="0.31496062992125984" footer="0.31496062992125984"/>
  <pageSetup paperSize="9" scale="55" orientation="landscape" r:id="rId1"/>
  <headerFooter>
    <oddFooter>&amp;L[Produktname]&amp;Czahlenmäßiger Nachweis&amp;R
Stand 22.10.2024</oddFooter>
  </headerFooter>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14:formula1>
            <xm:f>'Grundlagen VKO alt'!$J$11:$J$13</xm:f>
          </x14:formula1>
          <xm:sqref>H12:H29</xm:sqref>
        </x14:dataValidation>
        <x14:dataValidation type="list" allowBlank="1" showInputMessage="1" showErrorMessage="1">
          <x14:formula1>
            <xm:f>'Grundlagen VKO alt'!$A$12:$A$17</xm:f>
          </x14:formula1>
          <xm:sqref>J12:J29</xm:sqref>
        </x14:dataValidation>
        <x14:dataValidation type="list" allowBlank="1" showInputMessage="1" showErrorMessage="1">
          <x14:formula1>
            <xm:f>'Grundlagen VKO alt'!$A$4:$A$5</xm:f>
          </x14:formula1>
          <xm:sqref>K12:K29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0"/>
  <dimension ref="A4:J59"/>
  <sheetViews>
    <sheetView workbookViewId="0"/>
  </sheetViews>
  <sheetFormatPr baseColWidth="10" defaultRowHeight="15" x14ac:dyDescent="0.25"/>
  <cols>
    <col min="1" max="4" width="15.7109375" style="127" customWidth="1"/>
    <col min="7" max="7" width="23.42578125" bestFit="1" customWidth="1"/>
    <col min="8" max="8" width="22.42578125" bestFit="1" customWidth="1"/>
  </cols>
  <sheetData>
    <row r="4" spans="1:10" x14ac:dyDescent="0.25">
      <c r="A4" s="117" t="s">
        <v>73</v>
      </c>
      <c r="B4" s="118"/>
      <c r="C4" s="118"/>
      <c r="D4" s="118"/>
    </row>
    <row r="5" spans="1:10" x14ac:dyDescent="0.25">
      <c r="A5" s="119" t="s">
        <v>74</v>
      </c>
      <c r="B5" s="118"/>
      <c r="C5" s="118"/>
      <c r="D5" s="118"/>
    </row>
    <row r="9" spans="1:10" x14ac:dyDescent="0.25">
      <c r="A9" s="313" t="s">
        <v>75</v>
      </c>
      <c r="B9" s="313"/>
      <c r="C9" s="313"/>
      <c r="D9" s="313"/>
    </row>
    <row r="10" spans="1:10" x14ac:dyDescent="0.25">
      <c r="A10" s="314" t="s">
        <v>76</v>
      </c>
      <c r="B10" s="314"/>
      <c r="C10" s="314"/>
      <c r="D10" s="314"/>
    </row>
    <row r="11" spans="1:10" x14ac:dyDescent="0.25">
      <c r="A11" s="120" t="s">
        <v>77</v>
      </c>
      <c r="B11" s="121" t="s">
        <v>78</v>
      </c>
      <c r="C11" s="120"/>
      <c r="D11" s="120"/>
      <c r="G11" t="s">
        <v>79</v>
      </c>
      <c r="H11" t="s">
        <v>80</v>
      </c>
      <c r="J11" t="s">
        <v>81</v>
      </c>
    </row>
    <row r="12" spans="1:10" x14ac:dyDescent="0.25">
      <c r="A12" s="122" t="s">
        <v>71</v>
      </c>
      <c r="B12" s="123">
        <v>46.5</v>
      </c>
      <c r="C12" s="123"/>
      <c r="D12" s="123"/>
      <c r="G12" s="124"/>
      <c r="H12" s="124"/>
      <c r="J12" t="s">
        <v>82</v>
      </c>
    </row>
    <row r="13" spans="1:10" x14ac:dyDescent="0.25">
      <c r="A13" s="122" t="s">
        <v>83</v>
      </c>
      <c r="B13" s="123">
        <v>30.5</v>
      </c>
      <c r="C13" s="123"/>
      <c r="D13" s="123"/>
      <c r="G13" s="124"/>
      <c r="H13" s="124"/>
      <c r="J13" t="s">
        <v>84</v>
      </c>
    </row>
    <row r="14" spans="1:10" x14ac:dyDescent="0.25">
      <c r="A14" s="122" t="s">
        <v>85</v>
      </c>
      <c r="B14" s="123">
        <v>28.5</v>
      </c>
      <c r="C14" s="123"/>
      <c r="D14" s="123"/>
      <c r="G14" s="124"/>
      <c r="H14" s="124"/>
    </row>
    <row r="15" spans="1:10" x14ac:dyDescent="0.25">
      <c r="A15" s="122" t="s">
        <v>86</v>
      </c>
      <c r="B15" s="123">
        <v>22</v>
      </c>
      <c r="C15" s="123"/>
      <c r="D15" s="123"/>
      <c r="G15" s="124"/>
      <c r="H15" s="124"/>
    </row>
    <row r="16" spans="1:10" x14ac:dyDescent="0.25">
      <c r="A16" s="122" t="s">
        <v>87</v>
      </c>
      <c r="B16" s="123">
        <v>18</v>
      </c>
      <c r="C16" s="123"/>
      <c r="D16" s="123"/>
      <c r="G16" s="124"/>
      <c r="H16" s="124"/>
    </row>
    <row r="17" spans="1:8" x14ac:dyDescent="0.25">
      <c r="A17" s="122" t="s">
        <v>111</v>
      </c>
      <c r="B17" s="123">
        <v>16</v>
      </c>
      <c r="C17" s="123"/>
      <c r="D17" s="123"/>
      <c r="G17" s="124"/>
      <c r="H17" s="124"/>
    </row>
    <row r="18" spans="1:8" x14ac:dyDescent="0.25">
      <c r="A18" s="122"/>
      <c r="B18" s="123"/>
      <c r="C18" s="123"/>
      <c r="D18" s="123"/>
      <c r="G18" s="124"/>
      <c r="H18" s="124"/>
    </row>
    <row r="19" spans="1:8" x14ac:dyDescent="0.25">
      <c r="A19" s="120" t="s">
        <v>77</v>
      </c>
      <c r="B19" s="120" t="s">
        <v>88</v>
      </c>
      <c r="C19" s="123"/>
      <c r="D19" s="123"/>
      <c r="G19" s="124"/>
      <c r="H19" s="124"/>
    </row>
    <row r="20" spans="1:8" x14ac:dyDescent="0.25">
      <c r="A20" s="122" t="s">
        <v>71</v>
      </c>
      <c r="B20" s="123">
        <v>8092</v>
      </c>
      <c r="C20" s="123"/>
      <c r="D20" s="123"/>
      <c r="G20" s="124"/>
      <c r="H20" s="124"/>
    </row>
    <row r="21" spans="1:8" x14ac:dyDescent="0.25">
      <c r="A21" s="122" t="s">
        <v>83</v>
      </c>
      <c r="B21" s="123">
        <v>5318</v>
      </c>
      <c r="C21" s="123"/>
      <c r="D21" s="123"/>
      <c r="G21" s="124"/>
      <c r="H21" s="124"/>
    </row>
    <row r="22" spans="1:8" x14ac:dyDescent="0.25">
      <c r="A22" s="122" t="s">
        <v>85</v>
      </c>
      <c r="B22" s="123">
        <v>4969</v>
      </c>
      <c r="C22" s="123"/>
      <c r="D22" s="123"/>
      <c r="G22" s="124"/>
      <c r="H22" s="124"/>
    </row>
    <row r="23" spans="1:8" x14ac:dyDescent="0.25">
      <c r="A23" s="122" t="s">
        <v>86</v>
      </c>
      <c r="B23" s="123">
        <v>3787</v>
      </c>
      <c r="C23" s="123"/>
      <c r="D23" s="123"/>
      <c r="G23" s="124"/>
      <c r="H23" s="124"/>
    </row>
    <row r="24" spans="1:8" x14ac:dyDescent="0.25">
      <c r="A24" s="122" t="s">
        <v>87</v>
      </c>
      <c r="B24" s="123">
        <v>3109</v>
      </c>
      <c r="C24" s="123"/>
      <c r="D24" s="123"/>
      <c r="G24" s="124"/>
      <c r="H24" s="124"/>
    </row>
    <row r="25" spans="1:8" x14ac:dyDescent="0.25">
      <c r="A25" s="122" t="s">
        <v>111</v>
      </c>
      <c r="B25" s="123">
        <v>2771</v>
      </c>
      <c r="C25" s="123"/>
      <c r="D25" s="123"/>
      <c r="G25" s="124"/>
      <c r="H25" s="124"/>
    </row>
    <row r="26" spans="1:8" x14ac:dyDescent="0.25">
      <c r="A26" s="122"/>
      <c r="B26" s="123"/>
      <c r="C26" s="123"/>
      <c r="D26" s="123"/>
      <c r="G26" s="124"/>
      <c r="H26" s="124"/>
    </row>
    <row r="27" spans="1:8" x14ac:dyDescent="0.25">
      <c r="A27" s="120" t="s">
        <v>77</v>
      </c>
      <c r="B27" s="120" t="s">
        <v>89</v>
      </c>
      <c r="C27" s="123"/>
      <c r="D27" s="123"/>
      <c r="G27" s="124"/>
      <c r="H27" s="124"/>
    </row>
    <row r="28" spans="1:8" x14ac:dyDescent="0.25">
      <c r="A28" s="122" t="s">
        <v>71</v>
      </c>
      <c r="B28" s="123">
        <v>97102</v>
      </c>
      <c r="C28" s="123"/>
      <c r="D28" s="123"/>
      <c r="G28" s="124"/>
      <c r="H28" s="124"/>
    </row>
    <row r="29" spans="1:8" x14ac:dyDescent="0.25">
      <c r="A29" s="122" t="s">
        <v>83</v>
      </c>
      <c r="B29" s="123">
        <v>63818</v>
      </c>
      <c r="C29" s="123"/>
      <c r="D29" s="123"/>
      <c r="G29" s="124"/>
      <c r="H29" s="124"/>
    </row>
    <row r="30" spans="1:8" x14ac:dyDescent="0.25">
      <c r="A30" s="122" t="s">
        <v>85</v>
      </c>
      <c r="B30" s="123">
        <v>59633</v>
      </c>
      <c r="C30" s="123"/>
      <c r="D30" s="123"/>
      <c r="G30" s="124"/>
      <c r="H30" s="124"/>
    </row>
    <row r="31" spans="1:8" x14ac:dyDescent="0.25">
      <c r="A31" s="122" t="s">
        <v>86</v>
      </c>
      <c r="B31" s="123">
        <v>45445</v>
      </c>
      <c r="C31" s="123"/>
      <c r="D31" s="123"/>
      <c r="G31" s="124"/>
      <c r="H31" s="124"/>
    </row>
    <row r="32" spans="1:8" x14ac:dyDescent="0.25">
      <c r="A32" s="122" t="s">
        <v>87</v>
      </c>
      <c r="B32" s="123">
        <v>37314</v>
      </c>
      <c r="C32" s="123"/>
      <c r="D32" s="123"/>
      <c r="G32" s="124"/>
      <c r="H32" s="124"/>
    </row>
    <row r="33" spans="1:8" x14ac:dyDescent="0.25">
      <c r="A33" s="122" t="s">
        <v>111</v>
      </c>
      <c r="B33" s="123">
        <v>33257</v>
      </c>
      <c r="C33" s="123"/>
      <c r="D33" s="123"/>
      <c r="G33" s="124"/>
      <c r="H33" s="124"/>
    </row>
    <row r="34" spans="1:8" x14ac:dyDescent="0.25">
      <c r="A34" s="122"/>
      <c r="B34" s="123"/>
      <c r="C34" s="123"/>
      <c r="D34" s="123"/>
      <c r="G34" s="124"/>
      <c r="H34" s="124"/>
    </row>
    <row r="35" spans="1:8" x14ac:dyDescent="0.25">
      <c r="A35" s="125"/>
      <c r="B35" s="125"/>
      <c r="C35" s="126"/>
      <c r="D35" s="126"/>
      <c r="G35" s="124"/>
      <c r="H35" s="124"/>
    </row>
    <row r="36" spans="1:8" x14ac:dyDescent="0.25">
      <c r="A36" s="314" t="s">
        <v>90</v>
      </c>
      <c r="B36" s="314"/>
      <c r="C36" s="314"/>
      <c r="D36" s="314"/>
      <c r="G36" s="124"/>
      <c r="H36" s="124"/>
    </row>
    <row r="37" spans="1:8" x14ac:dyDescent="0.25">
      <c r="A37" s="120" t="s">
        <v>77</v>
      </c>
      <c r="B37" s="121" t="s">
        <v>78</v>
      </c>
      <c r="C37" s="120"/>
      <c r="D37" s="120"/>
      <c r="G37" s="124"/>
      <c r="H37" s="124"/>
    </row>
    <row r="38" spans="1:8" x14ac:dyDescent="0.25">
      <c r="A38" s="122" t="s">
        <v>71</v>
      </c>
      <c r="B38" s="123">
        <v>52.5</v>
      </c>
      <c r="C38" s="123"/>
      <c r="D38" s="123"/>
      <c r="G38" s="124"/>
      <c r="H38" s="124"/>
    </row>
    <row r="39" spans="1:8" x14ac:dyDescent="0.25">
      <c r="A39" s="122" t="s">
        <v>83</v>
      </c>
      <c r="B39" s="123">
        <v>34.5</v>
      </c>
      <c r="C39" s="123"/>
      <c r="D39" s="123"/>
      <c r="G39" s="124"/>
      <c r="H39" s="124"/>
    </row>
    <row r="40" spans="1:8" x14ac:dyDescent="0.25">
      <c r="A40" s="122" t="s">
        <v>85</v>
      </c>
      <c r="B40" s="123">
        <v>32</v>
      </c>
      <c r="C40" s="123"/>
      <c r="D40" s="123"/>
      <c r="G40" s="124"/>
      <c r="H40" s="124"/>
    </row>
    <row r="41" spans="1:8" x14ac:dyDescent="0.25">
      <c r="A41" s="122" t="s">
        <v>86</v>
      </c>
      <c r="B41" s="123">
        <v>24.5</v>
      </c>
      <c r="C41" s="123"/>
      <c r="D41" s="123"/>
      <c r="G41" s="124"/>
      <c r="H41" s="124"/>
    </row>
    <row r="42" spans="1:8" x14ac:dyDescent="0.25">
      <c r="A42" s="122" t="s">
        <v>87</v>
      </c>
      <c r="B42" s="123">
        <v>20</v>
      </c>
      <c r="C42" s="123"/>
      <c r="D42" s="123"/>
      <c r="G42" s="124"/>
      <c r="H42" s="124"/>
    </row>
    <row r="43" spans="1:8" x14ac:dyDescent="0.25">
      <c r="A43" s="122" t="s">
        <v>111</v>
      </c>
      <c r="B43" s="123">
        <v>18</v>
      </c>
      <c r="C43" s="123"/>
      <c r="D43" s="123"/>
      <c r="G43" s="124"/>
      <c r="H43" s="124"/>
    </row>
    <row r="45" spans="1:8" x14ac:dyDescent="0.25">
      <c r="A45" s="120" t="s">
        <v>77</v>
      </c>
      <c r="B45" s="120" t="s">
        <v>88</v>
      </c>
    </row>
    <row r="46" spans="1:8" x14ac:dyDescent="0.25">
      <c r="A46" s="122" t="s">
        <v>71</v>
      </c>
      <c r="B46" s="123">
        <v>9103</v>
      </c>
    </row>
    <row r="47" spans="1:8" x14ac:dyDescent="0.25">
      <c r="A47" s="122" t="s">
        <v>83</v>
      </c>
      <c r="B47" s="123">
        <v>5983</v>
      </c>
    </row>
    <row r="48" spans="1:8" x14ac:dyDescent="0.25">
      <c r="A48" s="122" t="s">
        <v>85</v>
      </c>
      <c r="B48" s="123">
        <v>5591</v>
      </c>
    </row>
    <row r="49" spans="1:2" x14ac:dyDescent="0.25">
      <c r="A49" s="122" t="s">
        <v>86</v>
      </c>
      <c r="B49" s="123">
        <v>4260</v>
      </c>
    </row>
    <row r="50" spans="1:2" x14ac:dyDescent="0.25">
      <c r="A50" s="122" t="s">
        <v>87</v>
      </c>
      <c r="B50" s="123">
        <v>3498</v>
      </c>
    </row>
    <row r="51" spans="1:2" x14ac:dyDescent="0.25">
      <c r="A51" s="122" t="s">
        <v>111</v>
      </c>
      <c r="B51" s="123">
        <v>3118</v>
      </c>
    </row>
    <row r="53" spans="1:2" x14ac:dyDescent="0.25">
      <c r="A53" s="120" t="s">
        <v>77</v>
      </c>
      <c r="B53" s="120" t="s">
        <v>89</v>
      </c>
    </row>
    <row r="54" spans="1:2" x14ac:dyDescent="0.25">
      <c r="A54" s="122" t="s">
        <v>71</v>
      </c>
      <c r="B54" s="123">
        <v>0</v>
      </c>
    </row>
    <row r="55" spans="1:2" x14ac:dyDescent="0.25">
      <c r="A55" s="122" t="s">
        <v>83</v>
      </c>
      <c r="B55" s="123">
        <v>0</v>
      </c>
    </row>
    <row r="56" spans="1:2" x14ac:dyDescent="0.25">
      <c r="A56" s="122" t="s">
        <v>85</v>
      </c>
      <c r="B56" s="123">
        <v>0</v>
      </c>
    </row>
    <row r="57" spans="1:2" x14ac:dyDescent="0.25">
      <c r="A57" s="122" t="s">
        <v>86</v>
      </c>
      <c r="B57" s="123">
        <v>0</v>
      </c>
    </row>
    <row r="58" spans="1:2" x14ac:dyDescent="0.25">
      <c r="A58" s="122" t="s">
        <v>87</v>
      </c>
      <c r="B58" s="123">
        <v>0</v>
      </c>
    </row>
    <row r="59" spans="1:2" x14ac:dyDescent="0.25">
      <c r="A59" s="122" t="s">
        <v>111</v>
      </c>
      <c r="B59" s="123">
        <v>0</v>
      </c>
    </row>
  </sheetData>
  <mergeCells count="3">
    <mergeCell ref="A9:D9"/>
    <mergeCell ref="A10:D10"/>
    <mergeCell ref="A36:D36"/>
  </mergeCells>
  <pageMargins left="0.7" right="0.7" top="0.78740157499999996" bottom="0.78740157499999996"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11"/>
  <dimension ref="A1:AF39"/>
  <sheetViews>
    <sheetView showGridLines="0" workbookViewId="0">
      <selection activeCell="D13" sqref="D13"/>
    </sheetView>
  </sheetViews>
  <sheetFormatPr baseColWidth="10" defaultColWidth="11.42578125" defaultRowHeight="15" x14ac:dyDescent="0.25"/>
  <cols>
    <col min="1" max="1" width="7.28515625" style="178" customWidth="1"/>
    <col min="2" max="2" width="9.140625" style="178" customWidth="1"/>
    <col min="3" max="3" width="29" style="178" customWidth="1"/>
    <col min="4" max="5" width="30.140625" style="178" customWidth="1"/>
    <col min="6" max="6" width="22.7109375" style="178" customWidth="1"/>
    <col min="7" max="7" width="14.85546875" style="178" customWidth="1"/>
    <col min="8" max="8" width="16.5703125" style="178" customWidth="1"/>
    <col min="9" max="9" width="17.85546875" style="178" customWidth="1"/>
    <col min="10" max="10" width="12.140625" style="178" customWidth="1"/>
    <col min="11" max="15" width="16" style="178" customWidth="1"/>
    <col min="16" max="19" width="12.28515625" style="178" customWidth="1"/>
    <col min="20" max="20" width="15.42578125" style="178" customWidth="1"/>
    <col min="21" max="21" width="15.5703125" style="178" customWidth="1"/>
    <col min="22" max="22" width="50.140625" style="178" customWidth="1"/>
    <col min="23" max="16384" width="11.42578125" style="178"/>
  </cols>
  <sheetData>
    <row r="1" spans="1:32" s="85" customFormat="1" ht="14.25" x14ac:dyDescent="0.2">
      <c r="V1" s="68"/>
    </row>
    <row r="2" spans="1:32" s="85" customFormat="1" ht="14.25" x14ac:dyDescent="0.2">
      <c r="V2" s="68"/>
    </row>
    <row r="3" spans="1:32" s="58" customFormat="1" x14ac:dyDescent="0.25">
      <c r="B3" s="310" t="str">
        <f>"zahlenmäßiger Nachweis - Anlage zum Auszahlungsantrag" &amp; " " &amp; 'Gesamtübersicht je AZ'!$C$3</f>
        <v xml:space="preserve">zahlenmäßiger Nachweis - Anlage zum Auszahlungsantrag </v>
      </c>
      <c r="C3" s="311"/>
      <c r="D3" s="311"/>
      <c r="E3" s="311"/>
      <c r="F3" s="311"/>
      <c r="G3" s="311"/>
      <c r="H3" s="311"/>
      <c r="I3" s="311"/>
      <c r="J3" s="311"/>
      <c r="K3" s="311"/>
      <c r="L3" s="311"/>
      <c r="M3" s="311"/>
      <c r="N3" s="311"/>
      <c r="O3" s="311"/>
      <c r="P3" s="311"/>
      <c r="Q3" s="311"/>
      <c r="R3" s="311"/>
      <c r="S3" s="311"/>
      <c r="T3" s="311"/>
      <c r="U3" s="311"/>
      <c r="V3" s="312"/>
    </row>
    <row r="4" spans="1:32" s="60" customFormat="1" x14ac:dyDescent="0.25">
      <c r="D4" s="59"/>
      <c r="E4" s="59"/>
      <c r="F4" s="59"/>
      <c r="G4" s="59"/>
      <c r="H4" s="59"/>
      <c r="I4" s="59"/>
      <c r="J4" s="59"/>
      <c r="K4" s="59"/>
      <c r="L4" s="59"/>
      <c r="M4" s="59"/>
      <c r="N4" s="59"/>
      <c r="O4" s="59"/>
      <c r="P4" s="59"/>
      <c r="Q4" s="59"/>
      <c r="R4" s="59"/>
      <c r="S4" s="59"/>
      <c r="T4" s="59"/>
      <c r="U4" s="59"/>
    </row>
    <row r="5" spans="1:32" s="58" customFormat="1" x14ac:dyDescent="0.25">
      <c r="B5" s="320" t="s">
        <v>120</v>
      </c>
      <c r="C5" s="320"/>
      <c r="D5" s="320"/>
      <c r="E5" s="320"/>
      <c r="F5" s="305">
        <f>'Gesamtübersicht je AZ'!$B$7</f>
        <v>0</v>
      </c>
      <c r="G5" s="306"/>
      <c r="H5" s="306"/>
      <c r="I5" s="306"/>
      <c r="J5" s="321"/>
      <c r="K5" s="62"/>
      <c r="L5" s="62"/>
      <c r="M5" s="62"/>
      <c r="N5" s="62"/>
      <c r="O5" s="62"/>
      <c r="P5" s="62"/>
      <c r="Q5" s="63"/>
      <c r="R5" s="63"/>
      <c r="S5" s="64"/>
    </row>
    <row r="6" spans="1:32" s="58" customFormat="1" x14ac:dyDescent="0.25">
      <c r="B6" s="320" t="s">
        <v>9</v>
      </c>
      <c r="C6" s="320"/>
      <c r="D6" s="320"/>
      <c r="E6" s="320"/>
      <c r="F6" s="305">
        <f>'Gesamtübersicht je AZ'!$B$8</f>
        <v>0</v>
      </c>
      <c r="G6" s="306"/>
      <c r="H6" s="306"/>
      <c r="I6" s="306"/>
      <c r="J6" s="321"/>
      <c r="K6" s="62"/>
      <c r="L6" s="62"/>
      <c r="M6" s="62"/>
      <c r="N6" s="62"/>
      <c r="O6" s="62"/>
      <c r="P6" s="62"/>
      <c r="Q6" s="63"/>
      <c r="V6" s="65" t="s">
        <v>28</v>
      </c>
    </row>
    <row r="7" spans="1:32" s="58" customFormat="1" ht="15" customHeight="1" x14ac:dyDescent="0.25">
      <c r="B7" s="315" t="s">
        <v>106</v>
      </c>
      <c r="C7" s="315"/>
      <c r="D7" s="315"/>
      <c r="E7" s="315"/>
      <c r="F7" s="316">
        <f>'Gesamtübersicht je AZ'!$B$9</f>
        <v>0</v>
      </c>
      <c r="G7" s="317"/>
      <c r="H7" s="317"/>
      <c r="I7" s="317"/>
      <c r="J7" s="318"/>
      <c r="K7" s="62"/>
      <c r="L7" s="62"/>
      <c r="M7" s="62"/>
      <c r="N7" s="62"/>
      <c r="O7" s="62"/>
      <c r="P7" s="62"/>
      <c r="Q7" s="63"/>
      <c r="R7" s="173"/>
      <c r="T7" s="68"/>
      <c r="U7" s="68"/>
    </row>
    <row r="8" spans="1:32" s="115" customFormat="1" ht="15.75" x14ac:dyDescent="0.25">
      <c r="B8" s="174"/>
      <c r="C8" s="174"/>
      <c r="D8" s="175"/>
      <c r="E8" s="175"/>
      <c r="F8" s="176"/>
      <c r="G8" s="177"/>
      <c r="H8" s="177"/>
      <c r="I8" s="177"/>
      <c r="J8" s="178"/>
      <c r="K8" s="178"/>
      <c r="L8" s="178"/>
      <c r="M8" s="178"/>
      <c r="N8" s="178"/>
      <c r="O8" s="178"/>
      <c r="P8" s="62"/>
      <c r="Q8" s="63"/>
      <c r="R8" s="179"/>
      <c r="S8" s="180"/>
      <c r="T8" s="178"/>
      <c r="AC8" s="181"/>
      <c r="AD8" s="181"/>
      <c r="AE8" s="181"/>
      <c r="AF8" s="181"/>
    </row>
    <row r="9" spans="1:32" s="115" customFormat="1" ht="15.75" x14ac:dyDescent="0.25">
      <c r="B9" s="182"/>
      <c r="C9" s="182"/>
      <c r="D9" s="183"/>
      <c r="E9" s="183"/>
      <c r="F9" s="183"/>
      <c r="G9" s="184"/>
      <c r="H9" s="184"/>
      <c r="I9" s="176"/>
      <c r="J9" s="176"/>
      <c r="K9" s="176"/>
      <c r="L9" s="176"/>
      <c r="M9" s="176"/>
      <c r="N9" s="176"/>
      <c r="O9" s="176"/>
      <c r="P9" s="179"/>
      <c r="Q9" s="179"/>
      <c r="R9" s="179"/>
      <c r="S9" s="180"/>
      <c r="T9" s="185"/>
      <c r="U9" s="186"/>
      <c r="V9" s="85"/>
    </row>
    <row r="10" spans="1:32" s="187" customFormat="1" ht="135" x14ac:dyDescent="0.25">
      <c r="A10" s="227" t="s">
        <v>114</v>
      </c>
      <c r="B10" s="227" t="s">
        <v>29</v>
      </c>
      <c r="C10" s="228" t="s">
        <v>121</v>
      </c>
      <c r="D10" s="227" t="s">
        <v>122</v>
      </c>
      <c r="E10" s="227" t="s">
        <v>123</v>
      </c>
      <c r="F10" s="227" t="s">
        <v>223</v>
      </c>
      <c r="G10" s="228" t="s">
        <v>124</v>
      </c>
      <c r="H10" s="228" t="s">
        <v>125</v>
      </c>
      <c r="I10" s="228" t="s">
        <v>126</v>
      </c>
      <c r="J10" s="228" t="s">
        <v>127</v>
      </c>
      <c r="K10" s="228" t="s">
        <v>66</v>
      </c>
      <c r="L10" s="228" t="s">
        <v>128</v>
      </c>
      <c r="M10" s="228" t="s">
        <v>129</v>
      </c>
      <c r="N10" s="228" t="s">
        <v>130</v>
      </c>
      <c r="O10" s="228" t="s">
        <v>131</v>
      </c>
      <c r="P10" s="228" t="s">
        <v>128</v>
      </c>
      <c r="Q10" s="228" t="s">
        <v>129</v>
      </c>
      <c r="R10" s="228" t="s">
        <v>130</v>
      </c>
      <c r="S10" s="228" t="s">
        <v>131</v>
      </c>
      <c r="T10" s="228" t="s">
        <v>132</v>
      </c>
      <c r="U10" s="228" t="s">
        <v>133</v>
      </c>
      <c r="V10" s="228" t="s">
        <v>134</v>
      </c>
    </row>
    <row r="11" spans="1:32" s="187" customFormat="1" ht="15" customHeight="1" x14ac:dyDescent="0.25">
      <c r="A11" s="319"/>
      <c r="B11" s="319"/>
      <c r="C11" s="319"/>
      <c r="D11" s="319"/>
      <c r="E11" s="319"/>
      <c r="F11" s="330"/>
      <c r="G11" s="319"/>
      <c r="H11" s="319"/>
      <c r="I11" s="319"/>
      <c r="J11" s="319" t="s">
        <v>39</v>
      </c>
      <c r="K11" s="319" t="s">
        <v>39</v>
      </c>
      <c r="L11" s="323" t="s">
        <v>135</v>
      </c>
      <c r="M11" s="324"/>
      <c r="N11" s="324"/>
      <c r="O11" s="325"/>
      <c r="P11" s="323" t="s">
        <v>135</v>
      </c>
      <c r="Q11" s="324"/>
      <c r="R11" s="324"/>
      <c r="S11" s="325"/>
      <c r="T11" s="319" t="s">
        <v>39</v>
      </c>
      <c r="U11" s="319" t="s">
        <v>39</v>
      </c>
      <c r="V11" s="326"/>
    </row>
    <row r="12" spans="1:32" ht="30" customHeight="1" x14ac:dyDescent="0.25">
      <c r="A12" s="319"/>
      <c r="B12" s="319"/>
      <c r="C12" s="319"/>
      <c r="D12" s="319"/>
      <c r="E12" s="319"/>
      <c r="F12" s="330"/>
      <c r="G12" s="319"/>
      <c r="H12" s="319"/>
      <c r="I12" s="319"/>
      <c r="J12" s="319"/>
      <c r="K12" s="319"/>
      <c r="L12" s="328" t="s">
        <v>136</v>
      </c>
      <c r="M12" s="329"/>
      <c r="N12" s="329"/>
      <c r="O12" s="329"/>
      <c r="P12" s="328"/>
      <c r="Q12" s="329"/>
      <c r="R12" s="329"/>
      <c r="S12" s="329"/>
      <c r="T12" s="319"/>
      <c r="U12" s="319"/>
      <c r="V12" s="327"/>
    </row>
    <row r="13" spans="1:32" ht="8.25" hidden="1" customHeight="1" x14ac:dyDescent="0.25">
      <c r="A13" s="188" t="s">
        <v>113</v>
      </c>
      <c r="B13" s="188" t="s">
        <v>40</v>
      </c>
      <c r="C13" s="188" t="s">
        <v>137</v>
      </c>
      <c r="D13" s="189" t="s">
        <v>41</v>
      </c>
      <c r="E13" s="189" t="s">
        <v>42</v>
      </c>
      <c r="F13" s="189" t="s">
        <v>43</v>
      </c>
      <c r="G13" s="190" t="s">
        <v>45</v>
      </c>
      <c r="H13" s="190" t="s">
        <v>46</v>
      </c>
      <c r="I13" s="191" t="s">
        <v>47</v>
      </c>
      <c r="J13" s="192" t="s">
        <v>49</v>
      </c>
      <c r="K13" s="193" t="s">
        <v>50</v>
      </c>
      <c r="L13" s="193" t="s">
        <v>138</v>
      </c>
      <c r="M13" s="193" t="s">
        <v>139</v>
      </c>
      <c r="N13" s="193" t="s">
        <v>140</v>
      </c>
      <c r="O13" s="193" t="s">
        <v>141</v>
      </c>
      <c r="P13" s="194" t="s">
        <v>51</v>
      </c>
      <c r="Q13" s="194" t="s">
        <v>52</v>
      </c>
      <c r="R13" s="194" t="s">
        <v>53</v>
      </c>
      <c r="S13" s="194" t="s">
        <v>142</v>
      </c>
      <c r="T13" s="195" t="s">
        <v>143</v>
      </c>
      <c r="U13" s="196" t="s">
        <v>144</v>
      </c>
      <c r="V13" s="197" t="s">
        <v>145</v>
      </c>
    </row>
    <row r="14" spans="1:32" s="207" customFormat="1" x14ac:dyDescent="0.25">
      <c r="A14" s="198"/>
      <c r="B14" s="198"/>
      <c r="C14" s="198"/>
      <c r="D14" s="99"/>
      <c r="E14" s="99"/>
      <c r="F14" s="100"/>
      <c r="G14" s="199"/>
      <c r="H14" s="199"/>
      <c r="I14" s="200"/>
      <c r="J14" s="201"/>
      <c r="K14" s="202" t="str">
        <f>IF(ISBLANK($J14),"0,00",IF($G14="Stunden",VLOOKUP($J14,'Grundlage UN-Lohn'!$M$9:$R$13,2),IF($G14="Monat",VLOOKUP($J14,'Grundlage UN-Lohn'!$M$2:$R$6,2),"0,00")))</f>
        <v>0,00</v>
      </c>
      <c r="L14" s="203"/>
      <c r="M14" s="203"/>
      <c r="N14" s="203"/>
      <c r="O14" s="203"/>
      <c r="P14" s="204" t="str">
        <f>IF(ISBLANK($J14),"0,00",IF(AND($G14="Stunden",$L14="Ja"),VLOOKUP($J14,'Grundlage UN-Lohn'!$M$9:$R$13,3),IF(AND($G14="Monat",$L14="Ja"),VLOOKUP($J14,'Grundlage UN-Lohn'!$M$2:$R$6,3),"0,00")))</f>
        <v>0,00</v>
      </c>
      <c r="Q14" s="204" t="str">
        <f>IF(ISBLANK($J14),"0,00",IF(AND($G14="Stunden",$M14="Ja"),VLOOKUP($J14,'Grundlage UN-Lohn'!$M$9:$R$13,4),IF(AND($G14="Monat",$M14="Ja"),VLOOKUP($J14,'Grundlage UN-Lohn'!$M$2:$R$6,4),"0,00")))</f>
        <v>0,00</v>
      </c>
      <c r="R14" s="204" t="str">
        <f>IF(ISBLANK($J14),"0,00",IF(AND($G14="Stunden",$N14="Ja"),VLOOKUP($J14,'Grundlage UN-Lohn'!$M$9:$R$13,5),IF(AND($G14="Monat",$N14="Ja"),VLOOKUP($J14,'Grundlage UN-Lohn'!$M$2:$R$6,5),"0,00")))</f>
        <v>0,00</v>
      </c>
      <c r="S14" s="204" t="str">
        <f>IF(ISBLANK($J14),"0,00",IF(AND($G14="Stunden",$O14="Ja"),VLOOKUP($J14,'Grundlage UN-Lohn'!$M$9:$R$13,6),IF(AND($G14="Monat",$O14="Ja"),VLOOKUP($J14,'Grundlage UN-Lohn'!$M$2:$R$6,6),"0,00")))</f>
        <v>0,00</v>
      </c>
      <c r="T14" s="106">
        <f>IF(AND(L14="Nein",M14="Nein",N14="Nein",O14="Nein"),K14,ROUND(K14+(SUM(P14:S14)),0))</f>
        <v>0</v>
      </c>
      <c r="U14" s="205">
        <f t="shared" ref="U14:U30" si="0">IF(G14=0,0,IF(G14="Stunden",T14*I14,IF(G14="Monat",T14*H14)))</f>
        <v>0</v>
      </c>
      <c r="V14" s="206"/>
    </row>
    <row r="15" spans="1:32" s="207" customFormat="1" x14ac:dyDescent="0.25">
      <c r="A15" s="198"/>
      <c r="B15" s="198"/>
      <c r="C15" s="198"/>
      <c r="D15" s="99"/>
      <c r="E15" s="99"/>
      <c r="F15" s="100"/>
      <c r="G15" s="199"/>
      <c r="H15" s="199"/>
      <c r="I15" s="200"/>
      <c r="J15" s="201"/>
      <c r="K15" s="202" t="str">
        <f>IF(ISBLANK($J15),"0,00",IF($G15="Stunden",VLOOKUP($J15,'Grundlage UN-Lohn'!$M$9:$R$13,2),IF($G15="Monat",VLOOKUP($J15,'Grundlage UN-Lohn'!$M$2:$R$6,2),"0,00")))</f>
        <v>0,00</v>
      </c>
      <c r="L15" s="203"/>
      <c r="M15" s="203"/>
      <c r="N15" s="203"/>
      <c r="O15" s="203"/>
      <c r="P15" s="204" t="str">
        <f>IF(ISBLANK($J15),"0,00",IF(AND($G15="Stunden",$L15="Ja"),VLOOKUP($J15,'Grundlage UN-Lohn'!$M$9:$R$13,3),IF(AND($G15="Monat",$L15="Ja"),VLOOKUP($J15,'Grundlage UN-Lohn'!$M$2:$R$6,3),"0,00")))</f>
        <v>0,00</v>
      </c>
      <c r="Q15" s="204" t="str">
        <f>IF(ISBLANK($J15),"0,00",IF(AND($G15="Stunden",$M15="Ja"),VLOOKUP($J15,'Grundlage UN-Lohn'!$M$9:$R$13,4),IF(AND($G15="Monat",$M15="Ja"),VLOOKUP($J15,'Grundlage UN-Lohn'!$M$2:$R$6,4),"0,00")))</f>
        <v>0,00</v>
      </c>
      <c r="R15" s="204" t="str">
        <f>IF(ISBLANK($J15),"0,00",IF(AND($G15="Stunden",$N15="Ja"),VLOOKUP($J15,'Grundlage UN-Lohn'!$M$9:$R$13,5),IF(AND($G15="Monat",$N15="Ja"),VLOOKUP($J15,'Grundlage UN-Lohn'!$M$2:$R$6,5),"0,00")))</f>
        <v>0,00</v>
      </c>
      <c r="S15" s="204" t="str">
        <f>IF(ISBLANK($J15),"0,00",IF(AND($G15="Stunden",$O15="Ja"),VLOOKUP($J15,'Grundlage UN-Lohn'!$M$9:$R$13,6),IF(AND($G15="Monat",$O15="Ja"),VLOOKUP($J15,'Grundlage UN-Lohn'!$M$2:$R$6,6),"0,00")))</f>
        <v>0,00</v>
      </c>
      <c r="T15" s="106">
        <f>IF(AND(L15="Nein",M15="Nein",N15="Nein",O15="Nein"),K15,ROUND(K15+(SUM(P15:S15)),0))</f>
        <v>0</v>
      </c>
      <c r="U15" s="205">
        <f t="shared" si="0"/>
        <v>0</v>
      </c>
      <c r="V15" s="206"/>
    </row>
    <row r="16" spans="1:32" s="207" customFormat="1" x14ac:dyDescent="0.25">
      <c r="A16" s="198"/>
      <c r="B16" s="198"/>
      <c r="C16" s="198"/>
      <c r="D16" s="99"/>
      <c r="E16" s="99"/>
      <c r="F16" s="100"/>
      <c r="G16" s="199"/>
      <c r="H16" s="199"/>
      <c r="I16" s="200"/>
      <c r="J16" s="201"/>
      <c r="K16" s="202" t="str">
        <f>IF(ISBLANK($J16),"0,00",IF($G16="Stunden",VLOOKUP($J16,'Grundlage UN-Lohn'!$M$9:$R$13,2),IF($G16="Monat",VLOOKUP($J16,'Grundlage UN-Lohn'!$M$2:$R$6,2),"0,00")))</f>
        <v>0,00</v>
      </c>
      <c r="L16" s="203"/>
      <c r="M16" s="203"/>
      <c r="N16" s="203"/>
      <c r="O16" s="203"/>
      <c r="P16" s="204" t="str">
        <f>IF(ISBLANK($J16),"0,00",IF(AND($G16="Stunden",$L16="Ja"),VLOOKUP($J16,'Grundlage UN-Lohn'!$M$9:$R$13,3),IF(AND($G16="Monat",$L16="Ja"),VLOOKUP($J16,'Grundlage UN-Lohn'!$M$2:$R$6,3),"0,00")))</f>
        <v>0,00</v>
      </c>
      <c r="Q16" s="204" t="str">
        <f>IF(ISBLANK($J16),"0,00",IF(AND($G16="Stunden",$M16="Ja"),VLOOKUP($J16,'Grundlage UN-Lohn'!$M$9:$R$13,4),IF(AND($G16="Monat",$M16="Ja"),VLOOKUP($J16,'Grundlage UN-Lohn'!$M$2:$R$6,4),"0,00")))</f>
        <v>0,00</v>
      </c>
      <c r="R16" s="204" t="str">
        <f>IF(ISBLANK($J16),"0,00",IF(AND($G16="Stunden",$N16="Ja"),VLOOKUP($J16,'Grundlage UN-Lohn'!$M$9:$R$13,5),IF(AND($G16="Monat",$N16="Ja"),VLOOKUP($J16,'Grundlage UN-Lohn'!$M$2:$R$6,5),"0,00")))</f>
        <v>0,00</v>
      </c>
      <c r="S16" s="204" t="str">
        <f>IF(ISBLANK($J16),"0,00",IF(AND($G16="Stunden",$O16="Ja"),VLOOKUP($J16,'Grundlage UN-Lohn'!$M$9:$R$13,6),IF(AND($G16="Monat",$O16="Ja"),VLOOKUP($J16,'Grundlage UN-Lohn'!$M$2:$R$6,6),"0,00")))</f>
        <v>0,00</v>
      </c>
      <c r="T16" s="106">
        <f>IF(AND(L16="Nein",M16="Nein",N16="Nein",O16="Nein"),K16,ROUND(K16+(SUM(P16:S16)),0))</f>
        <v>0</v>
      </c>
      <c r="U16" s="205">
        <f t="shared" si="0"/>
        <v>0</v>
      </c>
      <c r="V16" s="206"/>
    </row>
    <row r="17" spans="1:24" s="207" customFormat="1" x14ac:dyDescent="0.25">
      <c r="A17" s="198"/>
      <c r="B17" s="198"/>
      <c r="C17" s="198"/>
      <c r="D17" s="99"/>
      <c r="E17" s="99"/>
      <c r="F17" s="100"/>
      <c r="G17" s="199"/>
      <c r="H17" s="199"/>
      <c r="I17" s="200"/>
      <c r="J17" s="201"/>
      <c r="K17" s="202" t="str">
        <f>IF(ISBLANK($J17),"0,00",IF($G17="Stunden",VLOOKUP($J17,'Grundlage UN-Lohn'!$M$9:$R$13,2),IF($G17="Monat",VLOOKUP($J17,'Grundlage UN-Lohn'!$M$2:$R$6,2),"0,00")))</f>
        <v>0,00</v>
      </c>
      <c r="L17" s="203"/>
      <c r="M17" s="203"/>
      <c r="N17" s="203"/>
      <c r="O17" s="203"/>
      <c r="P17" s="204" t="str">
        <f>IF(ISBLANK($J17),"0,00",IF(AND($G17="Stunden",$L17="Ja"),VLOOKUP($J17,'Grundlage UN-Lohn'!$M$9:$R$13,3),IF(AND($G17="Monat",$L17="Ja"),VLOOKUP($J17,'Grundlage UN-Lohn'!$M$2:$R$6,3),"0,00")))</f>
        <v>0,00</v>
      </c>
      <c r="Q17" s="204" t="str">
        <f>IF(ISBLANK($J17),"0,00",IF(AND($G17="Stunden",$M17="Ja"),VLOOKUP($J17,'Grundlage UN-Lohn'!$M$9:$R$13,4),IF(AND($G17="Monat",$M17="Ja"),VLOOKUP($J17,'Grundlage UN-Lohn'!$M$2:$R$6,4),"0,00")))</f>
        <v>0,00</v>
      </c>
      <c r="R17" s="204" t="str">
        <f>IF(ISBLANK($J17),"0,00",IF(AND($G17="Stunden",$N17="Ja"),VLOOKUP($J17,'Grundlage UN-Lohn'!$M$9:$R$13,5),IF(AND($G17="Monat",$N17="Ja"),VLOOKUP($J17,'Grundlage UN-Lohn'!$M$2:$R$6,5),"0,00")))</f>
        <v>0,00</v>
      </c>
      <c r="S17" s="204" t="str">
        <f>IF(ISBLANK($J17),"0,00",IF(AND($G17="Stunden",$O17="Ja"),VLOOKUP($J17,'Grundlage UN-Lohn'!$M$9:$R$13,6),IF(AND($G17="Monat",$O17="Ja"),VLOOKUP($J17,'Grundlage UN-Lohn'!$M$2:$R$6,6),"0,00")))</f>
        <v>0,00</v>
      </c>
      <c r="T17" s="106">
        <f t="shared" ref="T17:T30" si="1">IF(AND(L17="Nein",M17="Nein",N17="Nein",O17="Nein"),K17,ROUND(K17+(SUM(P17:S17)),0))</f>
        <v>0</v>
      </c>
      <c r="U17" s="205">
        <f t="shared" si="0"/>
        <v>0</v>
      </c>
      <c r="V17" s="206"/>
    </row>
    <row r="18" spans="1:24" s="207" customFormat="1" x14ac:dyDescent="0.25">
      <c r="A18" s="198"/>
      <c r="B18" s="198"/>
      <c r="C18" s="198"/>
      <c r="D18" s="99"/>
      <c r="E18" s="99"/>
      <c r="F18" s="100"/>
      <c r="G18" s="199"/>
      <c r="H18" s="199"/>
      <c r="I18" s="200"/>
      <c r="J18" s="201"/>
      <c r="K18" s="202" t="str">
        <f>IF(ISBLANK($J18),"0,00",IF($G18="Stunden",VLOOKUP($J18,'Grundlage UN-Lohn'!$M$9:$R$13,2),IF($G18="Monat",VLOOKUP($J18,'Grundlage UN-Lohn'!$M$2:$R$6,2),"0,00")))</f>
        <v>0,00</v>
      </c>
      <c r="L18" s="203"/>
      <c r="M18" s="203"/>
      <c r="N18" s="203"/>
      <c r="O18" s="203"/>
      <c r="P18" s="204" t="str">
        <f>IF(ISBLANK($J18),"0,00",IF(AND($G18="Stunden",$L18="Ja"),VLOOKUP($J18,'Grundlage UN-Lohn'!$M$9:$R$13,3),IF(AND($G18="Monat",$L18="Ja"),VLOOKUP($J18,'Grundlage UN-Lohn'!$M$2:$R$6,3),"0,00")))</f>
        <v>0,00</v>
      </c>
      <c r="Q18" s="204" t="str">
        <f>IF(ISBLANK($J18),"0,00",IF(AND($G18="Stunden",$M18="Ja"),VLOOKUP($J18,'Grundlage UN-Lohn'!$M$9:$R$13,4),IF(AND($G18="Monat",$M18="Ja"),VLOOKUP($J18,'Grundlage UN-Lohn'!$M$2:$R$6,4),"0,00")))</f>
        <v>0,00</v>
      </c>
      <c r="R18" s="204" t="str">
        <f>IF(ISBLANK($J18),"0,00",IF(AND($G18="Stunden",$N18="Ja"),VLOOKUP($J18,'Grundlage UN-Lohn'!$M$9:$R$13,5),IF(AND($G18="Monat",$N18="Ja"),VLOOKUP($J18,'Grundlage UN-Lohn'!$M$2:$R$6,5),"0,00")))</f>
        <v>0,00</v>
      </c>
      <c r="S18" s="204" t="str">
        <f>IF(ISBLANK($J18),"0,00",IF(AND($G18="Stunden",$O18="Ja"),VLOOKUP($J18,'Grundlage UN-Lohn'!$M$9:$R$13,6),IF(AND($G18="Monat",$O18="Ja"),VLOOKUP($J18,'Grundlage UN-Lohn'!$M$2:$R$6,6),"0,00")))</f>
        <v>0,00</v>
      </c>
      <c r="T18" s="106">
        <f t="shared" si="1"/>
        <v>0</v>
      </c>
      <c r="U18" s="205">
        <f t="shared" si="0"/>
        <v>0</v>
      </c>
      <c r="V18" s="206"/>
    </row>
    <row r="19" spans="1:24" s="207" customFormat="1" x14ac:dyDescent="0.25">
      <c r="A19" s="198"/>
      <c r="B19" s="198"/>
      <c r="C19" s="198"/>
      <c r="D19" s="99"/>
      <c r="E19" s="99"/>
      <c r="F19" s="99"/>
      <c r="G19" s="199"/>
      <c r="H19" s="199"/>
      <c r="I19" s="200"/>
      <c r="J19" s="201"/>
      <c r="K19" s="202" t="str">
        <f>IF(ISBLANK($J19),"0,00",IF($G19="Stunden",VLOOKUP($J19,'Grundlage UN-Lohn'!$M$9:$R$13,2),IF($G19="Monat",VLOOKUP($J19,'Grundlage UN-Lohn'!$M$2:$R$6,2),"0,00")))</f>
        <v>0,00</v>
      </c>
      <c r="L19" s="203"/>
      <c r="M19" s="203"/>
      <c r="N19" s="203"/>
      <c r="O19" s="203"/>
      <c r="P19" s="204" t="str">
        <f>IF(ISBLANK($J19),"0,00",IF(AND($G19="Stunden",$L19="Ja"),VLOOKUP($J19,'Grundlage UN-Lohn'!$M$9:$R$13,3),IF(AND($G19="Monat",$L19="Ja"),VLOOKUP($J19,'Grundlage UN-Lohn'!$M$2:$R$6,3),"0,00")))</f>
        <v>0,00</v>
      </c>
      <c r="Q19" s="204" t="str">
        <f>IF(ISBLANK($J19),"0,00",IF(AND($G19="Stunden",$M19="Ja"),VLOOKUP($J19,'Grundlage UN-Lohn'!$M$9:$R$13,4),IF(AND($G19="Monat",$M19="Ja"),VLOOKUP($J19,'Grundlage UN-Lohn'!$M$2:$R$6,4),"0,00")))</f>
        <v>0,00</v>
      </c>
      <c r="R19" s="204" t="str">
        <f>IF(ISBLANK($J19),"0,00",IF(AND($G19="Stunden",$N19="Ja"),VLOOKUP($J19,'Grundlage UN-Lohn'!$M$9:$R$13,5),IF(AND($G19="Monat",$N19="Ja"),VLOOKUP($J19,'Grundlage UN-Lohn'!$M$2:$R$6,5),"0,00")))</f>
        <v>0,00</v>
      </c>
      <c r="S19" s="204" t="str">
        <f>IF(ISBLANK($J19),"0,00",IF(AND($G19="Stunden",$O19="Ja"),VLOOKUP($J19,'Grundlage UN-Lohn'!$M$9:$R$13,6),IF(AND($G19="Monat",$O19="Ja"),VLOOKUP($J19,'Grundlage UN-Lohn'!$M$2:$R$6,6),"0,00")))</f>
        <v>0,00</v>
      </c>
      <c r="T19" s="106">
        <f t="shared" si="1"/>
        <v>0</v>
      </c>
      <c r="U19" s="205">
        <f t="shared" si="0"/>
        <v>0</v>
      </c>
      <c r="V19" s="206"/>
    </row>
    <row r="20" spans="1:24" s="207" customFormat="1" x14ac:dyDescent="0.25">
      <c r="A20" s="198"/>
      <c r="B20" s="198"/>
      <c r="C20" s="198"/>
      <c r="D20" s="99"/>
      <c r="E20" s="99"/>
      <c r="F20" s="99"/>
      <c r="G20" s="199"/>
      <c r="H20" s="199"/>
      <c r="I20" s="200"/>
      <c r="J20" s="201"/>
      <c r="K20" s="202" t="str">
        <f>IF(ISBLANK($J20),"0,00",IF($G20="Stunden",VLOOKUP($J20,'Grundlage UN-Lohn'!$M$9:$R$13,2),IF($G20="Monat",VLOOKUP($J20,'Grundlage UN-Lohn'!$M$2:$R$6,2),"0,00")))</f>
        <v>0,00</v>
      </c>
      <c r="L20" s="203"/>
      <c r="M20" s="203"/>
      <c r="N20" s="203"/>
      <c r="O20" s="203"/>
      <c r="P20" s="204" t="str">
        <f>IF(ISBLANK($J20),"0,00",IF(AND($G20="Stunden",$L20="Ja"),VLOOKUP($J20,'Grundlage UN-Lohn'!$M$9:$R$13,3),IF(AND($G20="Monat",$L20="Ja"),VLOOKUP($J20,'Grundlage UN-Lohn'!$M$2:$R$6,3),"0,00")))</f>
        <v>0,00</v>
      </c>
      <c r="Q20" s="204" t="str">
        <f>IF(ISBLANK($J20),"0,00",IF(AND($G20="Stunden",$M20="Ja"),VLOOKUP($J20,'Grundlage UN-Lohn'!$M$9:$R$13,4),IF(AND($G20="Monat",$M20="Ja"),VLOOKUP($J20,'Grundlage UN-Lohn'!$M$2:$R$6,4),"0,00")))</f>
        <v>0,00</v>
      </c>
      <c r="R20" s="204" t="str">
        <f>IF(ISBLANK($J20),"0,00",IF(AND($G20="Stunden",$N20="Ja"),VLOOKUP($J20,'Grundlage UN-Lohn'!$M$9:$R$13,5),IF(AND($G20="Monat",$N20="Ja"),VLOOKUP($J20,'Grundlage UN-Lohn'!$M$2:$R$6,5),"0,00")))</f>
        <v>0,00</v>
      </c>
      <c r="S20" s="204" t="str">
        <f>IF(ISBLANK($J20),"0,00",IF(AND($G20="Stunden",$O20="Ja"),VLOOKUP($J20,'Grundlage UN-Lohn'!$M$9:$R$13,6),IF(AND($G20="Monat",$O20="Ja"),VLOOKUP($J20,'Grundlage UN-Lohn'!$M$2:$R$6,6),"0,00")))</f>
        <v>0,00</v>
      </c>
      <c r="T20" s="106">
        <f t="shared" si="1"/>
        <v>0</v>
      </c>
      <c r="U20" s="205">
        <f t="shared" si="0"/>
        <v>0</v>
      </c>
      <c r="V20" s="206"/>
    </row>
    <row r="21" spans="1:24" s="207" customFormat="1" x14ac:dyDescent="0.25">
      <c r="A21" s="198"/>
      <c r="B21" s="198"/>
      <c r="C21" s="198"/>
      <c r="D21" s="99"/>
      <c r="E21" s="99"/>
      <c r="F21" s="99"/>
      <c r="G21" s="199"/>
      <c r="H21" s="199"/>
      <c r="I21" s="200"/>
      <c r="J21" s="201"/>
      <c r="K21" s="202" t="str">
        <f>IF(ISBLANK($J21),"0,00",IF($G21="Stunden",VLOOKUP($J21,'Grundlage UN-Lohn'!$M$9:$R$13,2),IF($G21="Monat",VLOOKUP($J21,'Grundlage UN-Lohn'!$M$2:$R$6,2),"0,00")))</f>
        <v>0,00</v>
      </c>
      <c r="L21" s="203"/>
      <c r="M21" s="203"/>
      <c r="N21" s="203"/>
      <c r="O21" s="203"/>
      <c r="P21" s="204" t="str">
        <f>IF(ISBLANK($J21),"0,00",IF(AND($G21="Stunden",$L21="Ja"),VLOOKUP($J21,'Grundlage UN-Lohn'!$M$9:$R$13,3),IF(AND($G21="Monat",$L21="Ja"),VLOOKUP($J21,'Grundlage UN-Lohn'!$M$2:$R$6,3),"0,00")))</f>
        <v>0,00</v>
      </c>
      <c r="Q21" s="204" t="str">
        <f>IF(ISBLANK($J21),"0,00",IF(AND($G21="Stunden",$M21="Ja"),VLOOKUP($J21,'Grundlage UN-Lohn'!$M$9:$R$13,4),IF(AND($G21="Monat",$M21="Ja"),VLOOKUP($J21,'Grundlage UN-Lohn'!$M$2:$R$6,4),"0,00")))</f>
        <v>0,00</v>
      </c>
      <c r="R21" s="204" t="str">
        <f>IF(ISBLANK($J21),"0,00",IF(AND($G21="Stunden",$N21="Ja"),VLOOKUP($J21,'Grundlage UN-Lohn'!$M$9:$R$13,5),IF(AND($G21="Monat",$N21="Ja"),VLOOKUP($J21,'Grundlage UN-Lohn'!$M$2:$R$6,5),"0,00")))</f>
        <v>0,00</v>
      </c>
      <c r="S21" s="204" t="str">
        <f>IF(ISBLANK($J21),"0,00",IF(AND($G21="Stunden",$O21="Ja"),VLOOKUP($J21,'Grundlage UN-Lohn'!$M$9:$R$13,6),IF(AND($G21="Monat",$O21="Ja"),VLOOKUP($J21,'Grundlage UN-Lohn'!$M$2:$R$6,6),"0,00")))</f>
        <v>0,00</v>
      </c>
      <c r="T21" s="106">
        <f t="shared" si="1"/>
        <v>0</v>
      </c>
      <c r="U21" s="205">
        <f t="shared" si="0"/>
        <v>0</v>
      </c>
      <c r="V21" s="206"/>
    </row>
    <row r="22" spans="1:24" s="207" customFormat="1" x14ac:dyDescent="0.25">
      <c r="A22" s="198"/>
      <c r="B22" s="198"/>
      <c r="C22" s="198"/>
      <c r="D22" s="99"/>
      <c r="E22" s="99"/>
      <c r="F22" s="99"/>
      <c r="G22" s="199"/>
      <c r="H22" s="199"/>
      <c r="I22" s="200"/>
      <c r="J22" s="201"/>
      <c r="K22" s="202" t="str">
        <f>IF(ISBLANK($J22),"0,00",IF($G22="Stunden",VLOOKUP($J22,'Grundlage UN-Lohn'!$M$9:$R$13,2),IF($G22="Monat",VLOOKUP($J22,'Grundlage UN-Lohn'!$M$2:$R$6,2),"0,00")))</f>
        <v>0,00</v>
      </c>
      <c r="L22" s="203"/>
      <c r="M22" s="203"/>
      <c r="N22" s="203"/>
      <c r="O22" s="203"/>
      <c r="P22" s="204" t="str">
        <f>IF(ISBLANK($J22),"0,00",IF(AND($G22="Stunden",$L22="Ja"),VLOOKUP($J22,'Grundlage UN-Lohn'!$M$9:$R$13,3),IF(AND($G22="Monat",$L22="Ja"),VLOOKUP($J22,'Grundlage UN-Lohn'!$M$2:$R$6,3),"0,00")))</f>
        <v>0,00</v>
      </c>
      <c r="Q22" s="204" t="str">
        <f>IF(ISBLANK($J22),"0,00",IF(AND($G22="Stunden",$M22="Ja"),VLOOKUP($J22,'Grundlage UN-Lohn'!$M$9:$R$13,4),IF(AND($G22="Monat",$M22="Ja"),VLOOKUP($J22,'Grundlage UN-Lohn'!$M$2:$R$6,4),"0,00")))</f>
        <v>0,00</v>
      </c>
      <c r="R22" s="204" t="str">
        <f>IF(ISBLANK($J22),"0,00",IF(AND($G22="Stunden",$N22="Ja"),VLOOKUP($J22,'Grundlage UN-Lohn'!$M$9:$R$13,5),IF(AND($G22="Monat",$N22="Ja"),VLOOKUP($J22,'Grundlage UN-Lohn'!$M$2:$R$6,5),"0,00")))</f>
        <v>0,00</v>
      </c>
      <c r="S22" s="204" t="str">
        <f>IF(ISBLANK($J22),"0,00",IF(AND($G22="Stunden",$O22="Ja"),VLOOKUP($J22,'Grundlage UN-Lohn'!$M$9:$R$13,6),IF(AND($G22="Monat",$O22="Ja"),VLOOKUP($J22,'Grundlage UN-Lohn'!$M$2:$R$6,6),"0,00")))</f>
        <v>0,00</v>
      </c>
      <c r="T22" s="106">
        <f t="shared" si="1"/>
        <v>0</v>
      </c>
      <c r="U22" s="205">
        <f t="shared" si="0"/>
        <v>0</v>
      </c>
      <c r="V22" s="206"/>
    </row>
    <row r="23" spans="1:24" s="207" customFormat="1" x14ac:dyDescent="0.25">
      <c r="A23" s="198"/>
      <c r="B23" s="198"/>
      <c r="C23" s="198"/>
      <c r="D23" s="99"/>
      <c r="E23" s="99"/>
      <c r="F23" s="99"/>
      <c r="G23" s="199"/>
      <c r="H23" s="199"/>
      <c r="I23" s="200"/>
      <c r="J23" s="201"/>
      <c r="K23" s="202" t="str">
        <f>IF(ISBLANK($J23),"0,00",IF($G23="Stunden",VLOOKUP($J23,'Grundlage UN-Lohn'!$M$9:$R$13,2),IF($G23="Monat",VLOOKUP($J23,'Grundlage UN-Lohn'!$M$2:$R$6,2),"0,00")))</f>
        <v>0,00</v>
      </c>
      <c r="L23" s="203"/>
      <c r="M23" s="203"/>
      <c r="N23" s="203"/>
      <c r="O23" s="203"/>
      <c r="P23" s="204" t="str">
        <f>IF(ISBLANK($J23),"0,00",IF(AND($G23="Stunden",$L23="Ja"),VLOOKUP($J23,'Grundlage UN-Lohn'!$M$9:$R$13,3),IF(AND($G23="Monat",$L23="Ja"),VLOOKUP($J23,'Grundlage UN-Lohn'!$M$2:$R$6,3),"0,00")))</f>
        <v>0,00</v>
      </c>
      <c r="Q23" s="204" t="str">
        <f>IF(ISBLANK($J23),"0,00",IF(AND($G23="Stunden",$M23="Ja"),VLOOKUP($J23,'Grundlage UN-Lohn'!$M$9:$R$13,4),IF(AND($G23="Monat",$M23="Ja"),VLOOKUP($J23,'Grundlage UN-Lohn'!$M$2:$R$6,4),"0,00")))</f>
        <v>0,00</v>
      </c>
      <c r="R23" s="204" t="str">
        <f>IF(ISBLANK($J23),"0,00",IF(AND($G23="Stunden",$N23="Ja"),VLOOKUP($J23,'Grundlage UN-Lohn'!$M$9:$R$13,5),IF(AND($G23="Monat",$N23="Ja"),VLOOKUP($J23,'Grundlage UN-Lohn'!$M$2:$R$6,5),"0,00")))</f>
        <v>0,00</v>
      </c>
      <c r="S23" s="204" t="str">
        <f>IF(ISBLANK($J23),"0,00",IF(AND($G23="Stunden",$O23="Ja"),VLOOKUP($J23,'Grundlage UN-Lohn'!$M$9:$R$13,6),IF(AND($G23="Monat",$O23="Ja"),VLOOKUP($J23,'Grundlage UN-Lohn'!$M$2:$R$6,6),"0,00")))</f>
        <v>0,00</v>
      </c>
      <c r="T23" s="106">
        <f t="shared" si="1"/>
        <v>0</v>
      </c>
      <c r="U23" s="205">
        <f t="shared" si="0"/>
        <v>0</v>
      </c>
      <c r="V23" s="206"/>
    </row>
    <row r="24" spans="1:24" s="207" customFormat="1" x14ac:dyDescent="0.25">
      <c r="A24" s="198"/>
      <c r="B24" s="198"/>
      <c r="C24" s="198"/>
      <c r="D24" s="99"/>
      <c r="E24" s="99"/>
      <c r="F24" s="99"/>
      <c r="G24" s="199"/>
      <c r="H24" s="199"/>
      <c r="I24" s="200"/>
      <c r="J24" s="201"/>
      <c r="K24" s="202" t="str">
        <f>IF(ISBLANK($J24),"0,00",IF($G24="Stunden",VLOOKUP($J24,'Grundlage UN-Lohn'!$M$9:$R$13,2),IF($G24="Monat",VLOOKUP($J24,'Grundlage UN-Lohn'!$M$2:$R$6,2),"0,00")))</f>
        <v>0,00</v>
      </c>
      <c r="L24" s="203"/>
      <c r="M24" s="203"/>
      <c r="N24" s="203"/>
      <c r="O24" s="203"/>
      <c r="P24" s="204" t="str">
        <f>IF(ISBLANK($J24),"0,00",IF(AND($G24="Stunden",$L24="Ja"),VLOOKUP($J24,'Grundlage UN-Lohn'!$M$9:$R$13,3),IF(AND($G24="Monat",$L24="Ja"),VLOOKUP($J24,'Grundlage UN-Lohn'!$M$2:$R$6,3),"0,00")))</f>
        <v>0,00</v>
      </c>
      <c r="Q24" s="204" t="str">
        <f>IF(ISBLANK($J24),"0,00",IF(AND($G24="Stunden",$M24="Ja"),VLOOKUP($J24,'Grundlage UN-Lohn'!$M$9:$R$13,4),IF(AND($G24="Monat",$M24="Ja"),VLOOKUP($J24,'Grundlage UN-Lohn'!$M$2:$R$6,4),"0,00")))</f>
        <v>0,00</v>
      </c>
      <c r="R24" s="204" t="str">
        <f>IF(ISBLANK($J24),"0,00",IF(AND($G24="Stunden",$N24="Ja"),VLOOKUP($J24,'Grundlage UN-Lohn'!$M$9:$R$13,5),IF(AND($G24="Monat",$N24="Ja"),VLOOKUP($J24,'Grundlage UN-Lohn'!$M$2:$R$6,5),"0,00")))</f>
        <v>0,00</v>
      </c>
      <c r="S24" s="204" t="str">
        <f>IF(ISBLANK($J24),"0,00",IF(AND($G24="Stunden",$O24="Ja"),VLOOKUP($J24,'Grundlage UN-Lohn'!$M$9:$R$13,6),IF(AND($G24="Monat",$O24="Ja"),VLOOKUP($J24,'Grundlage UN-Lohn'!$M$2:$R$6,6),"0,00")))</f>
        <v>0,00</v>
      </c>
      <c r="T24" s="106">
        <f t="shared" si="1"/>
        <v>0</v>
      </c>
      <c r="U24" s="205">
        <f t="shared" si="0"/>
        <v>0</v>
      </c>
      <c r="V24" s="206"/>
    </row>
    <row r="25" spans="1:24" s="207" customFormat="1" x14ac:dyDescent="0.25">
      <c r="A25" s="198"/>
      <c r="B25" s="198"/>
      <c r="C25" s="198"/>
      <c r="D25" s="99"/>
      <c r="E25" s="99"/>
      <c r="F25" s="99"/>
      <c r="G25" s="199"/>
      <c r="H25" s="199"/>
      <c r="I25" s="200"/>
      <c r="J25" s="201"/>
      <c r="K25" s="202" t="str">
        <f>IF(ISBLANK($J25),"0,00",IF($G25="Stunden",VLOOKUP($J25,'Grundlage UN-Lohn'!$M$9:$R$13,2),IF($G25="Monat",VLOOKUP($J25,'Grundlage UN-Lohn'!$M$2:$R$6,2),"0,00")))</f>
        <v>0,00</v>
      </c>
      <c r="L25" s="203"/>
      <c r="M25" s="203"/>
      <c r="N25" s="203"/>
      <c r="O25" s="203"/>
      <c r="P25" s="204" t="str">
        <f>IF(ISBLANK($J25),"0,00",IF(AND($G25="Stunden",$L25="Ja"),VLOOKUP($J25,'Grundlage UN-Lohn'!$M$9:$R$13,3),IF(AND($G25="Monat",$L25="Ja"),VLOOKUP($J25,'Grundlage UN-Lohn'!$M$2:$R$6,3),"0,00")))</f>
        <v>0,00</v>
      </c>
      <c r="Q25" s="204" t="str">
        <f>IF(ISBLANK($J25),"0,00",IF(AND($G25="Stunden",$M25="Ja"),VLOOKUP($J25,'Grundlage UN-Lohn'!$M$9:$R$13,4),IF(AND($G25="Monat",$M25="Ja"),VLOOKUP($J25,'Grundlage UN-Lohn'!$M$2:$R$6,4),"0,00")))</f>
        <v>0,00</v>
      </c>
      <c r="R25" s="204" t="str">
        <f>IF(ISBLANK($J25),"0,00",IF(AND($G25="Stunden",$N25="Ja"),VLOOKUP($J25,'Grundlage UN-Lohn'!$M$9:$R$13,5),IF(AND($G25="Monat",$N25="Ja"),VLOOKUP($J25,'Grundlage UN-Lohn'!$M$2:$R$6,5),"0,00")))</f>
        <v>0,00</v>
      </c>
      <c r="S25" s="204" t="str">
        <f>IF(ISBLANK($J25),"0,00",IF(AND($G25="Stunden",$O25="Ja"),VLOOKUP($J25,'Grundlage UN-Lohn'!$M$9:$R$13,6),IF(AND($G25="Monat",$O25="Ja"),VLOOKUP($J25,'Grundlage UN-Lohn'!$M$2:$R$6,6),"0,00")))</f>
        <v>0,00</v>
      </c>
      <c r="T25" s="106">
        <f t="shared" si="1"/>
        <v>0</v>
      </c>
      <c r="U25" s="205">
        <f t="shared" si="0"/>
        <v>0</v>
      </c>
      <c r="V25" s="206"/>
    </row>
    <row r="26" spans="1:24" s="207" customFormat="1" x14ac:dyDescent="0.25">
      <c r="A26" s="198"/>
      <c r="B26" s="198"/>
      <c r="C26" s="198"/>
      <c r="D26" s="99"/>
      <c r="E26" s="99"/>
      <c r="F26" s="99"/>
      <c r="G26" s="199"/>
      <c r="H26" s="199"/>
      <c r="I26" s="200"/>
      <c r="J26" s="201"/>
      <c r="K26" s="202" t="str">
        <f>IF(ISBLANK($J26),"0,00",IF($G26="Stunden",VLOOKUP($J26,'Grundlage UN-Lohn'!$M$9:$R$13,2),IF($G26="Monat",VLOOKUP($J26,'Grundlage UN-Lohn'!$M$2:$R$6,2),"0,00")))</f>
        <v>0,00</v>
      </c>
      <c r="L26" s="203"/>
      <c r="M26" s="203"/>
      <c r="N26" s="203"/>
      <c r="O26" s="203"/>
      <c r="P26" s="204" t="str">
        <f>IF(ISBLANK($J26),"0,00",IF(AND($G26="Stunden",$L26="Ja"),VLOOKUP($J26,'Grundlage UN-Lohn'!$M$9:$R$13,3),IF(AND($G26="Monat",$L26="Ja"),VLOOKUP($J26,'Grundlage UN-Lohn'!$M$2:$R$6,3),"0,00")))</f>
        <v>0,00</v>
      </c>
      <c r="Q26" s="204" t="str">
        <f>IF(ISBLANK($J26),"0,00",IF(AND($G26="Stunden",$M26="Ja"),VLOOKUP($J26,'Grundlage UN-Lohn'!$M$9:$R$13,4),IF(AND($G26="Monat",$M26="Ja"),VLOOKUP($J26,'Grundlage UN-Lohn'!$M$2:$R$6,4),"0,00")))</f>
        <v>0,00</v>
      </c>
      <c r="R26" s="204" t="str">
        <f>IF(ISBLANK($J26),"0,00",IF(AND($G26="Stunden",$N26="Ja"),VLOOKUP($J26,'Grundlage UN-Lohn'!$M$9:$R$13,5),IF(AND($G26="Monat",$N26="Ja"),VLOOKUP($J26,'Grundlage UN-Lohn'!$M$2:$R$6,5),"0,00")))</f>
        <v>0,00</v>
      </c>
      <c r="S26" s="204" t="str">
        <f>IF(ISBLANK($J26),"0,00",IF(AND($G26="Stunden",$O26="Ja"),VLOOKUP($J26,'Grundlage UN-Lohn'!$M$9:$R$13,6),IF(AND($G26="Monat",$O26="Ja"),VLOOKUP($J26,'Grundlage UN-Lohn'!$M$2:$R$6,6),"0,00")))</f>
        <v>0,00</v>
      </c>
      <c r="T26" s="106">
        <f t="shared" si="1"/>
        <v>0</v>
      </c>
      <c r="U26" s="205">
        <f t="shared" si="0"/>
        <v>0</v>
      </c>
      <c r="V26" s="206"/>
    </row>
    <row r="27" spans="1:24" s="207" customFormat="1" x14ac:dyDescent="0.25">
      <c r="A27" s="198"/>
      <c r="B27" s="198"/>
      <c r="C27" s="198"/>
      <c r="D27" s="99"/>
      <c r="E27" s="99"/>
      <c r="F27" s="99"/>
      <c r="G27" s="199"/>
      <c r="H27" s="199"/>
      <c r="I27" s="200"/>
      <c r="J27" s="201"/>
      <c r="K27" s="202" t="str">
        <f>IF(ISBLANK($J27),"0,00",IF($G27="Stunden",VLOOKUP($J27,'Grundlage UN-Lohn'!$M$9:$R$13,2),IF($G27="Monat",VLOOKUP($J27,'Grundlage UN-Lohn'!$M$2:$R$6,2),"0,00")))</f>
        <v>0,00</v>
      </c>
      <c r="L27" s="203"/>
      <c r="M27" s="203"/>
      <c r="N27" s="203"/>
      <c r="O27" s="203"/>
      <c r="P27" s="204" t="str">
        <f>IF(ISBLANK($J27),"0,00",IF(AND($G27="Stunden",$L27="Ja"),VLOOKUP($J27,'Grundlage UN-Lohn'!$M$9:$R$13,3),IF(AND($G27="Monat",$L27="Ja"),VLOOKUP($J27,'Grundlage UN-Lohn'!$M$2:$R$6,3),"0,00")))</f>
        <v>0,00</v>
      </c>
      <c r="Q27" s="204" t="str">
        <f>IF(ISBLANK($J27),"0,00",IF(AND($G27="Stunden",$M27="Ja"),VLOOKUP($J27,'Grundlage UN-Lohn'!$M$9:$R$13,4),IF(AND($G27="Monat",$M27="Ja"),VLOOKUP($J27,'Grundlage UN-Lohn'!$M$2:$R$6,4),"0,00")))</f>
        <v>0,00</v>
      </c>
      <c r="R27" s="204" t="str">
        <f>IF(ISBLANK($J27),"0,00",IF(AND($G27="Stunden",$N27="Ja"),VLOOKUP($J27,'Grundlage UN-Lohn'!$M$9:$R$13,5),IF(AND($G27="Monat",$N27="Ja"),VLOOKUP($J27,'Grundlage UN-Lohn'!$M$2:$R$6,5),"0,00")))</f>
        <v>0,00</v>
      </c>
      <c r="S27" s="204" t="str">
        <f>IF(ISBLANK($J27),"0,00",IF(AND($G27="Stunden",$O27="Ja"),VLOOKUP($J27,'Grundlage UN-Lohn'!$M$9:$R$13,6),IF(AND($G27="Monat",$O27="Ja"),VLOOKUP($J27,'Grundlage UN-Lohn'!$M$2:$R$6,6),"0,00")))</f>
        <v>0,00</v>
      </c>
      <c r="T27" s="106">
        <f t="shared" si="1"/>
        <v>0</v>
      </c>
      <c r="U27" s="205">
        <f t="shared" si="0"/>
        <v>0</v>
      </c>
      <c r="V27" s="206"/>
    </row>
    <row r="28" spans="1:24" s="207" customFormat="1" x14ac:dyDescent="0.25">
      <c r="A28" s="198"/>
      <c r="B28" s="198"/>
      <c r="C28" s="198"/>
      <c r="D28" s="99"/>
      <c r="E28" s="99"/>
      <c r="F28" s="99"/>
      <c r="G28" s="199"/>
      <c r="H28" s="199"/>
      <c r="I28" s="200"/>
      <c r="J28" s="201"/>
      <c r="K28" s="202" t="str">
        <f>IF(ISBLANK($J28),"0,00",IF($G28="Stunden",VLOOKUP($J28,'Grundlage UN-Lohn'!$M$9:$R$13,2),IF($G28="Monat",VLOOKUP($J28,'Grundlage UN-Lohn'!$M$2:$R$6,2),"0,00")))</f>
        <v>0,00</v>
      </c>
      <c r="L28" s="203"/>
      <c r="M28" s="203"/>
      <c r="N28" s="203"/>
      <c r="O28" s="203"/>
      <c r="P28" s="204" t="str">
        <f>IF(ISBLANK($J28),"0,00",IF(AND($G28="Stunden",$L28="Ja"),VLOOKUP($J28,'Grundlage UN-Lohn'!$M$9:$R$13,3),IF(AND($G28="Monat",$L28="Ja"),VLOOKUP($J28,'Grundlage UN-Lohn'!$M$2:$R$6,3),"0,00")))</f>
        <v>0,00</v>
      </c>
      <c r="Q28" s="204" t="str">
        <f>IF(ISBLANK($J28),"0,00",IF(AND($G28="Stunden",$M28="Ja"),VLOOKUP($J28,'Grundlage UN-Lohn'!$M$9:$R$13,4),IF(AND($G28="Monat",$M28="Ja"),VLOOKUP($J28,'Grundlage UN-Lohn'!$M$2:$R$6,4),"0,00")))</f>
        <v>0,00</v>
      </c>
      <c r="R28" s="204" t="str">
        <f>IF(ISBLANK($J28),"0,00",IF(AND($G28="Stunden",$N28="Ja"),VLOOKUP($J28,'Grundlage UN-Lohn'!$M$9:$R$13,5),IF(AND($G28="Monat",$N28="Ja"),VLOOKUP($J28,'Grundlage UN-Lohn'!$M$2:$R$6,5),"0,00")))</f>
        <v>0,00</v>
      </c>
      <c r="S28" s="204" t="str">
        <f>IF(ISBLANK($J28),"0,00",IF(AND($G28="Stunden",$O28="Ja"),VLOOKUP($J28,'Grundlage UN-Lohn'!$M$9:$R$13,6),IF(AND($G28="Monat",$O28="Ja"),VLOOKUP($J28,'Grundlage UN-Lohn'!$M$2:$R$6,6),"0,00")))</f>
        <v>0,00</v>
      </c>
      <c r="T28" s="106">
        <f t="shared" si="1"/>
        <v>0</v>
      </c>
      <c r="U28" s="205">
        <f t="shared" si="0"/>
        <v>0</v>
      </c>
      <c r="V28" s="206"/>
    </row>
    <row r="29" spans="1:24" s="207" customFormat="1" x14ac:dyDescent="0.25">
      <c r="A29" s="198"/>
      <c r="B29" s="198"/>
      <c r="C29" s="198"/>
      <c r="D29" s="99"/>
      <c r="E29" s="99"/>
      <c r="F29" s="99"/>
      <c r="G29" s="199"/>
      <c r="H29" s="199"/>
      <c r="I29" s="200"/>
      <c r="J29" s="201"/>
      <c r="K29" s="202" t="str">
        <f>IF(ISBLANK($J29),"0,00",IF($G29="Stunden",VLOOKUP($J29,'Grundlage UN-Lohn'!$M$9:$R$13,2),IF($G29="Monat",VLOOKUP($J29,'Grundlage UN-Lohn'!$M$2:$R$6,2),"0,00")))</f>
        <v>0,00</v>
      </c>
      <c r="L29" s="203"/>
      <c r="M29" s="203"/>
      <c r="N29" s="203"/>
      <c r="O29" s="203"/>
      <c r="P29" s="204" t="str">
        <f>IF(ISBLANK($J29),"0,00",IF(AND($G29="Stunden",$L29="Ja"),VLOOKUP($J29,'Grundlage UN-Lohn'!$M$9:$R$13,3),IF(AND($G29="Monat",$L29="Ja"),VLOOKUP($J29,'Grundlage UN-Lohn'!$M$2:$R$6,3),"0,00")))</f>
        <v>0,00</v>
      </c>
      <c r="Q29" s="204" t="str">
        <f>IF(ISBLANK($J29),"0,00",IF(AND($G29="Stunden",$M29="Ja"),VLOOKUP($J29,'Grundlage UN-Lohn'!$M$9:$R$13,4),IF(AND($G29="Monat",$M29="Ja"),VLOOKUP($J29,'Grundlage UN-Lohn'!$M$2:$R$6,4),"0,00")))</f>
        <v>0,00</v>
      </c>
      <c r="R29" s="204" t="str">
        <f>IF(ISBLANK($J29),"0,00",IF(AND($G29="Stunden",$N29="Ja"),VLOOKUP($J29,'Grundlage UN-Lohn'!$M$9:$R$13,5),IF(AND($G29="Monat",$N29="Ja"),VLOOKUP($J29,'Grundlage UN-Lohn'!$M$2:$R$6,5),"0,00")))</f>
        <v>0,00</v>
      </c>
      <c r="S29" s="204" t="str">
        <f>IF(ISBLANK($J29),"0,00",IF(AND($G29="Stunden",$O29="Ja"),VLOOKUP($J29,'Grundlage UN-Lohn'!$M$9:$R$13,6),IF(AND($G29="Monat",$O29="Ja"),VLOOKUP($J29,'Grundlage UN-Lohn'!$M$2:$R$6,6),"0,00")))</f>
        <v>0,00</v>
      </c>
      <c r="T29" s="106">
        <f t="shared" si="1"/>
        <v>0</v>
      </c>
      <c r="U29" s="205">
        <f t="shared" si="0"/>
        <v>0</v>
      </c>
      <c r="V29" s="206"/>
    </row>
    <row r="30" spans="1:24" s="207" customFormat="1" x14ac:dyDescent="0.25">
      <c r="A30" s="198"/>
      <c r="B30" s="198"/>
      <c r="C30" s="198"/>
      <c r="D30" s="99"/>
      <c r="E30" s="99"/>
      <c r="F30" s="99"/>
      <c r="G30" s="199"/>
      <c r="H30" s="199"/>
      <c r="I30" s="200"/>
      <c r="J30" s="201"/>
      <c r="K30" s="202" t="str">
        <f>IF(ISBLANK($J30),"0,00",IF($G30="Stunden",VLOOKUP($J30,'Grundlage UN-Lohn'!$M$9:$R$13,2),IF($G30="Monat",VLOOKUP($J30,'Grundlage UN-Lohn'!$M$2:$R$6,2),"0,00")))</f>
        <v>0,00</v>
      </c>
      <c r="L30" s="203"/>
      <c r="M30" s="203"/>
      <c r="N30" s="203"/>
      <c r="O30" s="203"/>
      <c r="P30" s="204" t="str">
        <f>IF(ISBLANK($J30),"0,00",IF(AND($G30="Stunden",$L30="Ja"),VLOOKUP($J30,'Grundlage UN-Lohn'!$M$9:$R$13,3),IF(AND($G30="Monat",$L30="Ja"),VLOOKUP($J30,'Grundlage UN-Lohn'!$M$2:$R$6,3),"0,00")))</f>
        <v>0,00</v>
      </c>
      <c r="Q30" s="204" t="str">
        <f>IF(ISBLANK($J30),"0,00",IF(AND($G30="Stunden",$M30="Ja"),VLOOKUP($J30,'Grundlage UN-Lohn'!$M$9:$R$13,4),IF(AND($G30="Monat",$M30="Ja"),VLOOKUP($J30,'Grundlage UN-Lohn'!$M$2:$R$6,4),"0,00")))</f>
        <v>0,00</v>
      </c>
      <c r="R30" s="204" t="str">
        <f>IF(ISBLANK($J30),"0,00",IF(AND($G30="Stunden",$N30="Ja"),VLOOKUP($J30,'Grundlage UN-Lohn'!$M$9:$R$13,5),IF(AND($G30="Monat",$N30="Ja"),VLOOKUP($J30,'Grundlage UN-Lohn'!$M$2:$R$6,5),"0,00")))</f>
        <v>0,00</v>
      </c>
      <c r="S30" s="204" t="str">
        <f>IF(ISBLANK($J30),"0,00",IF(AND($G30="Stunden",$O30="Ja"),VLOOKUP($J30,'Grundlage UN-Lohn'!$M$9:$R$13,6),IF(AND($G30="Monat",$O30="Ja"),VLOOKUP($J30,'Grundlage UN-Lohn'!$M$2:$R$6,6),"0,00")))</f>
        <v>0,00</v>
      </c>
      <c r="T30" s="106">
        <f t="shared" si="1"/>
        <v>0</v>
      </c>
      <c r="U30" s="205">
        <f t="shared" si="0"/>
        <v>0</v>
      </c>
      <c r="V30" s="206"/>
    </row>
    <row r="31" spans="1:24" x14ac:dyDescent="0.25">
      <c r="B31" s="88"/>
      <c r="C31" s="88"/>
      <c r="D31" s="115"/>
      <c r="E31" s="115"/>
      <c r="F31" s="115"/>
      <c r="G31" s="115"/>
      <c r="H31" s="115"/>
      <c r="I31" s="115"/>
      <c r="J31" s="115"/>
      <c r="K31" s="115"/>
      <c r="L31" s="115"/>
      <c r="M31" s="115"/>
      <c r="N31" s="115"/>
      <c r="O31" s="115"/>
      <c r="P31" s="115"/>
      <c r="Q31" s="115"/>
      <c r="R31" s="115"/>
      <c r="S31" s="229"/>
      <c r="T31" s="229"/>
      <c r="U31" s="208">
        <f>SUM(U14:U30)</f>
        <v>0</v>
      </c>
    </row>
    <row r="32" spans="1:24" x14ac:dyDescent="0.25">
      <c r="B32" s="85"/>
      <c r="C32" s="85"/>
      <c r="D32" s="85"/>
      <c r="E32" s="85"/>
      <c r="F32" s="85"/>
      <c r="G32" s="85"/>
      <c r="H32" s="85"/>
      <c r="I32" s="85"/>
      <c r="J32" s="85"/>
      <c r="K32" s="85"/>
      <c r="L32" s="85"/>
      <c r="M32" s="85"/>
      <c r="N32" s="85"/>
      <c r="O32" s="85"/>
      <c r="P32" s="85"/>
      <c r="Q32" s="85"/>
      <c r="R32" s="85"/>
      <c r="S32" s="85"/>
      <c r="T32" s="85"/>
      <c r="U32" s="85"/>
      <c r="V32" s="85"/>
      <c r="W32" s="85"/>
      <c r="X32" s="85"/>
    </row>
    <row r="34" spans="2:22" ht="27" customHeight="1" x14ac:dyDescent="0.25"/>
    <row r="35" spans="2:22" x14ac:dyDescent="0.25">
      <c r="B35" s="322" t="s">
        <v>146</v>
      </c>
      <c r="C35" s="322"/>
      <c r="D35" s="322"/>
      <c r="E35" s="322"/>
      <c r="F35" s="322"/>
      <c r="G35" s="322"/>
      <c r="H35" s="322"/>
      <c r="I35" s="322"/>
      <c r="J35" s="322"/>
      <c r="K35" s="322"/>
      <c r="L35" s="322"/>
      <c r="M35" s="322"/>
      <c r="N35" s="322"/>
      <c r="O35" s="322"/>
      <c r="P35" s="322"/>
      <c r="Q35" s="322"/>
      <c r="R35" s="322"/>
      <c r="S35" s="322"/>
      <c r="T35" s="322"/>
      <c r="U35" s="322"/>
      <c r="V35" s="322"/>
    </row>
    <row r="36" spans="2:22" x14ac:dyDescent="0.25">
      <c r="F36" s="209"/>
      <c r="G36" s="209"/>
      <c r="H36" s="209"/>
      <c r="I36" s="209"/>
    </row>
    <row r="37" spans="2:22" x14ac:dyDescent="0.25">
      <c r="F37" s="209"/>
      <c r="G37" s="209"/>
      <c r="H37" s="209"/>
      <c r="I37" s="209"/>
    </row>
    <row r="38" spans="2:22" x14ac:dyDescent="0.25">
      <c r="F38" s="209"/>
      <c r="G38" s="209"/>
      <c r="H38" s="209"/>
      <c r="I38" s="209"/>
    </row>
    <row r="39" spans="2:22" x14ac:dyDescent="0.25">
      <c r="F39" s="209"/>
      <c r="G39" s="209"/>
      <c r="H39" s="209"/>
      <c r="I39" s="209"/>
    </row>
  </sheetData>
  <sheetProtection formatCells="0" formatColumns="0" formatRows="0" insertRows="0" deleteRows="0" sort="0"/>
  <mergeCells count="26">
    <mergeCell ref="B35:V35"/>
    <mergeCell ref="A11:A12"/>
    <mergeCell ref="K11:K12"/>
    <mergeCell ref="L11:O11"/>
    <mergeCell ref="P11:S11"/>
    <mergeCell ref="T11:T12"/>
    <mergeCell ref="U11:U12"/>
    <mergeCell ref="V11:V12"/>
    <mergeCell ref="L12:O12"/>
    <mergeCell ref="P12:S12"/>
    <mergeCell ref="B11:B12"/>
    <mergeCell ref="C11:C12"/>
    <mergeCell ref="D11:D12"/>
    <mergeCell ref="E11:E12"/>
    <mergeCell ref="F11:F12"/>
    <mergeCell ref="B3:V3"/>
    <mergeCell ref="B5:E5"/>
    <mergeCell ref="F5:J5"/>
    <mergeCell ref="B6:E6"/>
    <mergeCell ref="F6:J6"/>
    <mergeCell ref="B7:E7"/>
    <mergeCell ref="F7:J7"/>
    <mergeCell ref="G11:G12"/>
    <mergeCell ref="H11:H12"/>
    <mergeCell ref="I11:I12"/>
    <mergeCell ref="J11:J12"/>
  </mergeCells>
  <conditionalFormatting sqref="L14:O30">
    <cfRule type="containsText" dxfId="53" priority="1" operator="containsText" text="Bitte wählen">
      <formula>NOT(ISERROR(SEARCH("Bitte wählen",L14)))</formula>
    </cfRule>
  </conditionalFormatting>
  <dataValidations count="3">
    <dataValidation type="list" allowBlank="1" showInputMessage="1" showErrorMessage="1" sqref="G14:G30">
      <formula1>"Stunden,Monat"</formula1>
    </dataValidation>
    <dataValidation operator="equal" allowBlank="1" showInputMessage="1" showErrorMessage="1" sqref="P14:P30"/>
    <dataValidation type="list" errorStyle="information" allowBlank="1" showInputMessage="1" showErrorMessage="1" error="Bitte wählen" sqref="L14:O30">
      <formula1>"Ja, Nein"</formula1>
    </dataValidation>
  </dataValidations>
  <pageMargins left="0.70866141732283472" right="0.70866141732283472" top="0.78740157480314965" bottom="0.78740157480314965" header="0.31496062992125984" footer="0.31496062992125984"/>
  <pageSetup paperSize="9" scale="55" fitToHeight="0" orientation="landscape" r:id="rId1"/>
  <headerFooter>
    <oddFooter>&amp;L[Produktname]&amp;Czahlenmäßiger Nachweis&amp;R
Stand 22.10.2024</oddFooter>
  </headerFooter>
  <tableParts count="1">
    <tablePart r:id="rId2"/>
  </tableParts>
  <extLst>
    <ext xmlns:x14="http://schemas.microsoft.com/office/spreadsheetml/2009/9/main" uri="{CCE6A557-97BC-4b89-ADB6-D9C93CAAB3DF}">
      <x14:dataValidations xmlns:xm="http://schemas.microsoft.com/office/excel/2006/main" count="1">
        <x14:dataValidation type="list" allowBlank="1" showInputMessage="1" showErrorMessage="1">
          <x14:formula1>
            <xm:f>'Grundlage UN-Lohn'!$M$2:$M$6</xm:f>
          </x14:formula1>
          <xm:sqref>J14:J30</xm:sqref>
        </x14:dataValidation>
      </x14:dataValidations>
    </ext>
  </extLs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11</vt:i4>
      </vt:variant>
    </vt:vector>
  </HeadingPairs>
  <TitlesOfParts>
    <vt:vector size="23" baseType="lpstr">
      <vt:lpstr>Gesamtübersicht je AZ</vt:lpstr>
      <vt:lpstr>Gesamtübersicht je Vorhaben</vt:lpstr>
      <vt:lpstr>Investitionen Sachausgaben</vt:lpstr>
      <vt:lpstr>Meilensteine</vt:lpstr>
      <vt:lpstr>Personal (VKO) neu </vt:lpstr>
      <vt:lpstr>Grundlagen VKO neu</vt:lpstr>
      <vt:lpstr>Personal (VKO) alt</vt:lpstr>
      <vt:lpstr>Grundlagen VKO alt</vt:lpstr>
      <vt:lpstr>Unternehmerlohn</vt:lpstr>
      <vt:lpstr>Grundlage UN-Lohn</vt:lpstr>
      <vt:lpstr>Personal direkte Ausgaben</vt:lpstr>
      <vt:lpstr>Auswahlmöglichkeiten</vt:lpstr>
      <vt:lpstr>'Gesamtübersicht je AZ'!Druckbereich</vt:lpstr>
      <vt:lpstr>'Gesamtübersicht je Vorhaben'!Druckbereich</vt:lpstr>
      <vt:lpstr>'Investitionen Sachausgaben'!Druckbereich</vt:lpstr>
      <vt:lpstr>Meilensteine!Druckbereich</vt:lpstr>
      <vt:lpstr>'Personal (VKO) alt'!Druckbereich</vt:lpstr>
      <vt:lpstr>'Personal (VKO) neu '!Druckbereich</vt:lpstr>
      <vt:lpstr>'Personal direkte Ausgaben'!Druckbereich</vt:lpstr>
      <vt:lpstr>Unternehmerlohn!Druckbereich</vt:lpstr>
      <vt:lpstr>risikobasierte_Kriterien</vt:lpstr>
      <vt:lpstr>Tiefenprüfung</vt:lpstr>
      <vt:lpstr>zahlenbasierte_Kriterien</vt:lpstr>
    </vt:vector>
  </TitlesOfParts>
  <Company>Investitionsbank Sachsen-Anhalt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Przewdzieng, Sandra</dc:creator>
  <cp:lastModifiedBy>Seifert, Romy</cp:lastModifiedBy>
  <cp:lastPrinted>2024-11-19T12:16:05Z</cp:lastPrinted>
  <dcterms:created xsi:type="dcterms:W3CDTF">2024-10-21T08:32:58Z</dcterms:created>
  <dcterms:modified xsi:type="dcterms:W3CDTF">2024-11-20T10:05:38Z</dcterms:modified>
</cp:coreProperties>
</file>