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mc:AlternateContent xmlns:mc="http://schemas.openxmlformats.org/markup-compatibility/2006">
    <mc:Choice Requires="x15">
      <x15ac:absPath xmlns:x15ac="http://schemas.microsoft.com/office/spreadsheetml/2010/11/ac" url="G:\269213\03_Internet\01_Aktuelle Arbeiten_S2\03 Produktseiten\KLIMA II\"/>
    </mc:Choice>
  </mc:AlternateContent>
  <bookViews>
    <workbookView xWindow="120" yWindow="45" windowWidth="15180" windowHeight="8580"/>
  </bookViews>
  <sheets>
    <sheet name="Personalausgaben - Kalk.ansatz" sheetId="1" r:id="rId1"/>
    <sheet name="Personalausgaben-Arbeitspakete" sheetId="8" r:id="rId2"/>
    <sheet name="Personalausgaben - Balkenplan" sheetId="7" r:id="rId3"/>
    <sheet name="sonstige Betriebsausgaben" sheetId="6" r:id="rId4"/>
    <sheet name="Fremdleistungen Dritter" sheetId="5" r:id="rId5"/>
    <sheet name="FuE-Ausrüstungen" sheetId="9" r:id="rId6"/>
    <sheet name="Inno-Dienste Beratungsvertrag" sheetId="11" r:id="rId7"/>
    <sheet name="Inno-Dienste AP der Beratung" sheetId="12" r:id="rId8"/>
    <sheet name="Gesamtvorkalkulation" sheetId="3" r:id="rId9"/>
    <sheet name="Tabelle1" sheetId="13" r:id="rId10"/>
  </sheets>
  <externalReferences>
    <externalReference r:id="rId11"/>
    <externalReference r:id="rId12"/>
  </externalReferences>
  <definedNames>
    <definedName name="AP10Ende">'[1]Personalkosten - Arbeitspakete'!$L$144</definedName>
    <definedName name="AP10Start">'[1]Personalkosten - Arbeitspakete'!$I$144</definedName>
    <definedName name="AP11Ende">'[1]Personalkosten - Arbeitspakete'!$L$159</definedName>
    <definedName name="AP11Start">'[1]Personalkosten - Arbeitspakete'!$I$159</definedName>
    <definedName name="AP12Ende">'[1]Personalkosten - Arbeitspakete'!$L$174</definedName>
    <definedName name="AP12Start">'[1]Personalkosten - Arbeitspakete'!$I$174</definedName>
    <definedName name="AP13Ende">'[1]Personalkosten - Arbeitspakete'!$L$189</definedName>
    <definedName name="AP13Start">'[1]Personalkosten - Arbeitspakete'!$I$189</definedName>
    <definedName name="AP14Ende">'[1]Personalkosten - Arbeitspakete'!$L$204</definedName>
    <definedName name="AP14Start">'[1]Personalkosten - Arbeitspakete'!$I$204</definedName>
    <definedName name="AP15Ende">'[1]Personalkosten - Arbeitspakete'!$L$219</definedName>
    <definedName name="AP15Start">'[1]Personalkosten - Arbeitspakete'!$I$219</definedName>
    <definedName name="AP1Beginn">#REF!</definedName>
    <definedName name="AP1Ende">#REF!</definedName>
    <definedName name="AP1Start">'[1]Personalkosten - Arbeitspakete'!$I$7</definedName>
    <definedName name="AP2Ende">'[1]Personalkosten - Arbeitspakete'!$L$22</definedName>
    <definedName name="AP2Start">'[1]Personalkosten - Arbeitspakete'!$I$22</definedName>
    <definedName name="AP3Ende">'[1]Personalkosten - Arbeitspakete'!$L$37</definedName>
    <definedName name="AP3Start">'[1]Personalkosten - Arbeitspakete'!$I$37</definedName>
    <definedName name="AP4Ende">'[1]Personalkosten - Arbeitspakete'!$L$54</definedName>
    <definedName name="AP4Start">'[1]Personalkosten - Arbeitspakete'!$I$54</definedName>
    <definedName name="AP5Ende">'[1]Personalkosten - Arbeitspakete'!$L$69</definedName>
    <definedName name="AP5Start">'[1]Personalkosten - Arbeitspakete'!$I$69</definedName>
    <definedName name="AP6Ende">'[1]Personalkosten - Arbeitspakete'!$L$84</definedName>
    <definedName name="AP6Start">'[1]Personalkosten - Arbeitspakete'!$I$84</definedName>
    <definedName name="AP7Ende">'[1]Personalkosten - Arbeitspakete'!$L$99</definedName>
    <definedName name="AP7Start">'[1]Personalkosten - Arbeitspakete'!$I$99</definedName>
    <definedName name="AP8Ende">'[1]Personalkosten - Arbeitspakete'!$L$114</definedName>
    <definedName name="AP8Start">'[1]Personalkosten - Arbeitspakete'!$A$115</definedName>
    <definedName name="AP9Ende">'[1]Personalkosten - Arbeitspakete'!$L$129</definedName>
    <definedName name="AP9Start">'[1]Personalkosten - Arbeitspakete'!$I$129</definedName>
    <definedName name="Beginn">'Personalausgaben - Kalk.ansatz'!$E$4</definedName>
    <definedName name="BeginnAP1">'Personalausgaben-Arbeitspakete'!$I$7</definedName>
    <definedName name="BeginnAP10">'Personalausgaben-Arbeitspakete'!$I$154</definedName>
    <definedName name="BeginnAP11">'Personalausgaben-Arbeitspakete'!$I$170</definedName>
    <definedName name="BeginnAP12">'Personalausgaben-Arbeitspakete'!$I$185</definedName>
    <definedName name="BeginnAP13">'Personalausgaben-Arbeitspakete'!$I$201</definedName>
    <definedName name="BeginnAP14">'Personalausgaben-Arbeitspakete'!$I$217</definedName>
    <definedName name="BeginnAP15">'Personalausgaben-Arbeitspakete'!$I$233</definedName>
    <definedName name="BeginnAP2">'Personalausgaben-Arbeitspakete'!$I$23</definedName>
    <definedName name="BeginnAP3">'Personalausgaben-Arbeitspakete'!$I$39</definedName>
    <definedName name="BeginnAP4">'Personalausgaben-Arbeitspakete'!$I$59</definedName>
    <definedName name="BeginnAP5">'Personalausgaben-Arbeitspakete'!$I$75</definedName>
    <definedName name="BeginnAP6">'Personalausgaben-Arbeitspakete'!$I$91</definedName>
    <definedName name="BeginnAP7">'Personalausgaben-Arbeitspakete'!$I$107</definedName>
    <definedName name="BeginnAP8">'Personalausgaben-Arbeitspakete'!$I$122</definedName>
    <definedName name="BeginnAP9">'Personalausgaben-Arbeitspakete'!$I$138</definedName>
    <definedName name="_xlnm.Print_Titles" localSheetId="7">'Inno-Dienste AP der Beratung'!$1:$5</definedName>
    <definedName name="Ende">'Personalausgaben - Kalk.ansatz'!$G$4</definedName>
    <definedName name="EndeAP1">'Personalausgaben-Arbeitspakete'!$L$7</definedName>
    <definedName name="EndeAP10">'Personalausgaben-Arbeitspakete'!$L$154</definedName>
    <definedName name="EndeAP11">'Personalausgaben-Arbeitspakete'!$L$170</definedName>
    <definedName name="EndeAP12">'Personalausgaben-Arbeitspakete'!$L$185</definedName>
    <definedName name="EndeAP13">'Personalausgaben-Arbeitspakete'!$L$201</definedName>
    <definedName name="EndeAP14">'Personalausgaben-Arbeitspakete'!$L$217</definedName>
    <definedName name="EndeAP15">'Personalausgaben-Arbeitspakete'!$L$233</definedName>
    <definedName name="EndeAP2">'Personalausgaben-Arbeitspakete'!$L$23</definedName>
    <definedName name="EndeAP3">'Personalausgaben-Arbeitspakete'!$L$39</definedName>
    <definedName name="EndeAP4">'Personalausgaben-Arbeitspakete'!$L$59</definedName>
    <definedName name="EndeAP5">'Personalausgaben-Arbeitspakete'!$L$75</definedName>
    <definedName name="EndeAP6">'Personalausgaben-Arbeitspakete'!$L$91</definedName>
    <definedName name="EndeAP7">'Personalausgaben-Arbeitspakete'!$L$107</definedName>
    <definedName name="EndeAP8">'Personalausgaben-Arbeitspakete'!$L$122</definedName>
    <definedName name="EndeAP9">'Personalausgaben-Arbeitspakete'!$L$138</definedName>
    <definedName name="NameAP1">'Personalausgaben-Arbeitspakete'!$C$7</definedName>
    <definedName name="NameAP10">'Personalausgaben-Arbeitspakete'!$C$154</definedName>
    <definedName name="NameAP11">'Personalausgaben-Arbeitspakete'!$C$170</definedName>
    <definedName name="NameAP12">'Personalausgaben-Arbeitspakete'!$C$185</definedName>
    <definedName name="NameAP13">'Personalausgaben-Arbeitspakete'!$C$201</definedName>
    <definedName name="NameAP14">'Personalausgaben-Arbeitspakete'!$C$217</definedName>
    <definedName name="NameAP15">'Personalausgaben-Arbeitspakete'!$C$233</definedName>
    <definedName name="NameAP2">'Personalausgaben-Arbeitspakete'!$C$23</definedName>
    <definedName name="NameAP3">'Personalausgaben-Arbeitspakete'!$C$39</definedName>
    <definedName name="NameAP4">'Personalausgaben-Arbeitspakete'!$C$59</definedName>
    <definedName name="NameAP5">'Personalausgaben-Arbeitspakete'!$C$75</definedName>
    <definedName name="NameAP6">'Personalausgaben-Arbeitspakete'!$C$91</definedName>
    <definedName name="NameAP7">'Personalausgaben-Arbeitspakete'!$C$107</definedName>
    <definedName name="NameAP8">'Personalausgaben-Arbeitspakete'!$C$122</definedName>
    <definedName name="NameAP9">'Personalausgaben-Arbeitspakete'!$C$138</definedName>
    <definedName name="ProjektStart">'[1]Personalkosten - Kalk.ansatz'!$E$4</definedName>
  </definedNames>
  <calcPr calcId="162913"/>
</workbook>
</file>

<file path=xl/calcChain.xml><?xml version="1.0" encoding="utf-8"?>
<calcChain xmlns="http://schemas.openxmlformats.org/spreadsheetml/2006/main">
  <c r="Z138" i="7" l="1"/>
  <c r="Z122" i="7"/>
  <c r="Z101" i="7"/>
  <c r="Z85" i="7"/>
  <c r="Z64" i="7"/>
  <c r="Z48" i="7"/>
  <c r="Z10" i="7"/>
  <c r="Z26" i="7"/>
  <c r="Z139" i="7"/>
  <c r="Z102" i="7"/>
  <c r="Z27" i="7"/>
  <c r="Z65" i="7"/>
  <c r="Z140" i="7" l="1"/>
  <c r="Z103" i="7"/>
  <c r="Z66" i="7"/>
  <c r="Z28" i="7"/>
  <c r="E28" i="1"/>
  <c r="F28" i="1" s="1"/>
  <c r="G28" i="1" s="1"/>
  <c r="E27" i="1"/>
  <c r="F27" i="1" s="1"/>
  <c r="G27" i="1" s="1"/>
  <c r="H27" i="1" s="1"/>
  <c r="I27" i="1" s="1"/>
  <c r="E26" i="1"/>
  <c r="F26" i="1" s="1"/>
  <c r="G26" i="1" s="1"/>
  <c r="E25" i="1"/>
  <c r="F25" i="1" s="1"/>
  <c r="G25" i="1" s="1"/>
  <c r="H25" i="1" s="1"/>
  <c r="I25" i="1" s="1"/>
  <c r="E24" i="1"/>
  <c r="F24" i="1" s="1"/>
  <c r="G24" i="1" s="1"/>
  <c r="E23" i="1"/>
  <c r="F23" i="1" s="1"/>
  <c r="G23" i="1" s="1"/>
  <c r="H23" i="1" s="1"/>
  <c r="I23" i="1" s="1"/>
  <c r="E22" i="1"/>
  <c r="F22" i="1" s="1"/>
  <c r="G22" i="1" s="1"/>
  <c r="A22" i="1"/>
  <c r="A23" i="1" s="1"/>
  <c r="A24" i="1" s="1"/>
  <c r="A25" i="1" s="1"/>
  <c r="A26" i="1" s="1"/>
  <c r="A27" i="1" s="1"/>
  <c r="A28" i="1" s="1"/>
  <c r="E21" i="1"/>
  <c r="F21" i="1" s="1"/>
  <c r="G21" i="1" s="1"/>
  <c r="H21" i="1" s="1"/>
  <c r="I21" i="1" s="1"/>
  <c r="E20" i="1"/>
  <c r="F20" i="1" s="1"/>
  <c r="F19" i="1"/>
  <c r="G19" i="1" s="1"/>
  <c r="E19" i="1"/>
  <c r="E18" i="1"/>
  <c r="F18" i="1" s="1"/>
  <c r="E17" i="1"/>
  <c r="F17" i="1" s="1"/>
  <c r="G17" i="1" s="1"/>
  <c r="H17" i="1" s="1"/>
  <c r="I17" i="1" s="1"/>
  <c r="E16" i="1"/>
  <c r="F16" i="1" s="1"/>
  <c r="E15" i="1"/>
  <c r="F15" i="1" s="1"/>
  <c r="G15" i="1" s="1"/>
  <c r="C12" i="1"/>
  <c r="C29" i="1" s="1"/>
  <c r="G20" i="1" l="1"/>
  <c r="H20" i="1" s="1"/>
  <c r="I20" i="1" s="1"/>
  <c r="G18" i="1"/>
  <c r="H18" i="1" s="1"/>
  <c r="I18" i="1" s="1"/>
  <c r="G16" i="1"/>
  <c r="H16" i="1" s="1"/>
  <c r="I16" i="1" s="1"/>
  <c r="H15" i="1"/>
  <c r="I15" i="1" s="1"/>
  <c r="H19" i="1"/>
  <c r="I19" i="1" s="1"/>
  <c r="H22" i="1"/>
  <c r="I22" i="1" s="1"/>
  <c r="H24" i="1"/>
  <c r="I24" i="1" s="1"/>
  <c r="H26" i="1"/>
  <c r="I26" i="1" s="1"/>
  <c r="H28" i="1"/>
  <c r="I28" i="1" s="1"/>
  <c r="B16" i="7"/>
  <c r="I29" i="1" l="1"/>
  <c r="D36" i="11"/>
  <c r="E27" i="11"/>
  <c r="C32" i="11" l="1"/>
  <c r="B7" i="12"/>
  <c r="B147" i="12" s="1"/>
  <c r="B153" i="12"/>
  <c r="B151" i="12"/>
  <c r="B150" i="12"/>
  <c r="B149" i="12"/>
  <c r="B143" i="12"/>
  <c r="B141" i="12"/>
  <c r="B140" i="12"/>
  <c r="B139" i="12"/>
  <c r="B133" i="12"/>
  <c r="B131" i="12"/>
  <c r="B130" i="12"/>
  <c r="B129" i="12"/>
  <c r="B123" i="12"/>
  <c r="B121" i="12"/>
  <c r="B120" i="12"/>
  <c r="B119" i="12"/>
  <c r="B113" i="12"/>
  <c r="B111" i="12"/>
  <c r="B110" i="12"/>
  <c r="B109" i="12"/>
  <c r="B103" i="12"/>
  <c r="B101" i="12"/>
  <c r="B100" i="12"/>
  <c r="B99" i="12"/>
  <c r="B93" i="12"/>
  <c r="B91" i="12"/>
  <c r="B90" i="12"/>
  <c r="B89" i="12"/>
  <c r="B83" i="12"/>
  <c r="B81" i="12"/>
  <c r="B80" i="12"/>
  <c r="B79" i="12"/>
  <c r="B73" i="12"/>
  <c r="B71" i="12"/>
  <c r="B70" i="12"/>
  <c r="B69" i="12"/>
  <c r="B63" i="12"/>
  <c r="B61" i="12"/>
  <c r="B60" i="12"/>
  <c r="B59" i="12"/>
  <c r="B53" i="12"/>
  <c r="B51" i="12"/>
  <c r="B50" i="12"/>
  <c r="B49" i="12"/>
  <c r="B43" i="12"/>
  <c r="B41" i="12"/>
  <c r="B40" i="12"/>
  <c r="B39" i="12"/>
  <c r="B33" i="12"/>
  <c r="B31" i="12"/>
  <c r="B30" i="12"/>
  <c r="B29" i="12"/>
  <c r="B21" i="12"/>
  <c r="B20" i="12"/>
  <c r="B19" i="12"/>
  <c r="B9" i="12"/>
  <c r="B23" i="12"/>
  <c r="B13" i="12"/>
  <c r="B10" i="12"/>
  <c r="B11" i="12"/>
  <c r="C33" i="11" l="1"/>
  <c r="B37" i="12"/>
  <c r="B117" i="12"/>
  <c r="B47" i="12"/>
  <c r="B127" i="12"/>
  <c r="B17" i="12"/>
  <c r="B57" i="12"/>
  <c r="B97" i="12"/>
  <c r="B137" i="12"/>
  <c r="B77" i="12"/>
  <c r="B87" i="12"/>
  <c r="B27" i="12"/>
  <c r="B67" i="12"/>
  <c r="B107" i="12"/>
  <c r="J8" i="3"/>
  <c r="G48" i="3"/>
  <c r="J10" i="3"/>
  <c r="H48" i="3" l="1"/>
  <c r="H49" i="3" s="1"/>
  <c r="G49" i="3"/>
  <c r="C34" i="11"/>
  <c r="J48" i="3" l="1"/>
  <c r="J49" i="3" s="1"/>
  <c r="C35" i="11"/>
  <c r="E53" i="3"/>
  <c r="E51" i="3" s="1"/>
  <c r="G31" i="3"/>
  <c r="M25" i="3"/>
  <c r="I25" i="3"/>
  <c r="H22" i="3"/>
  <c r="H21" i="3"/>
  <c r="H20" i="3"/>
  <c r="E40" i="3"/>
  <c r="E38" i="3" s="1"/>
  <c r="I27" i="9"/>
  <c r="J27" i="9" s="1"/>
  <c r="J21" i="9"/>
  <c r="G21" i="9"/>
  <c r="H21" i="9" s="1"/>
  <c r="J17" i="9"/>
  <c r="G17" i="9"/>
  <c r="H17" i="9" s="1"/>
  <c r="J16" i="9"/>
  <c r="G16" i="9"/>
  <c r="H16" i="9" s="1"/>
  <c r="J15" i="9"/>
  <c r="G15" i="9"/>
  <c r="H15" i="9" s="1"/>
  <c r="J14" i="9"/>
  <c r="G14" i="9"/>
  <c r="H14" i="9" s="1"/>
  <c r="J13" i="9"/>
  <c r="G13" i="9"/>
  <c r="H13" i="9" s="1"/>
  <c r="J12" i="9"/>
  <c r="G12" i="9"/>
  <c r="H12" i="9" s="1"/>
  <c r="J11" i="9"/>
  <c r="G11" i="9"/>
  <c r="H11" i="9" s="1"/>
  <c r="J10" i="9"/>
  <c r="G10" i="9"/>
  <c r="H10" i="9" s="1"/>
  <c r="C28" i="5"/>
  <c r="C29" i="5" s="1"/>
  <c r="D21" i="5"/>
  <c r="E26" i="6"/>
  <c r="E27" i="6" s="1"/>
  <c r="F20" i="6"/>
  <c r="F19" i="6"/>
  <c r="F18" i="6"/>
  <c r="F17" i="6"/>
  <c r="F16" i="6"/>
  <c r="F15" i="6"/>
  <c r="F14" i="6"/>
  <c r="F13" i="6"/>
  <c r="F12" i="6"/>
  <c r="F11" i="6"/>
  <c r="F10" i="6"/>
  <c r="F9" i="6"/>
  <c r="L48" i="3" l="1"/>
  <c r="L49" i="3" s="1"/>
  <c r="F21" i="6"/>
  <c r="J22" i="9"/>
  <c r="H31" i="3"/>
  <c r="I28" i="9"/>
  <c r="J28" i="9" s="1"/>
  <c r="C30" i="5"/>
  <c r="D29" i="5"/>
  <c r="H34" i="3" s="1"/>
  <c r="D28" i="5"/>
  <c r="G34" i="3" s="1"/>
  <c r="E28" i="6"/>
  <c r="F27" i="6"/>
  <c r="H33" i="3" s="1"/>
  <c r="F26" i="6"/>
  <c r="G33" i="3" s="1"/>
  <c r="P138" i="7"/>
  <c r="Q138" i="7"/>
  <c r="R138" i="7"/>
  <c r="S138" i="7"/>
  <c r="T138" i="7"/>
  <c r="U138" i="7"/>
  <c r="V138" i="7"/>
  <c r="W138" i="7"/>
  <c r="X138" i="7"/>
  <c r="Y138" i="7"/>
  <c r="P101" i="7"/>
  <c r="Q101" i="7"/>
  <c r="R101" i="7"/>
  <c r="S101" i="7"/>
  <c r="T101" i="7"/>
  <c r="U101" i="7"/>
  <c r="V101" i="7"/>
  <c r="W101" i="7"/>
  <c r="X101" i="7"/>
  <c r="Y101" i="7"/>
  <c r="P64" i="7"/>
  <c r="Q64" i="7"/>
  <c r="R64" i="7"/>
  <c r="S64" i="7"/>
  <c r="T64" i="7"/>
  <c r="U64" i="7"/>
  <c r="V64" i="7"/>
  <c r="W64" i="7"/>
  <c r="X64" i="7"/>
  <c r="Y64" i="7"/>
  <c r="P26" i="7"/>
  <c r="Q26" i="7"/>
  <c r="R26" i="7"/>
  <c r="S26" i="7"/>
  <c r="T26" i="7"/>
  <c r="U26" i="7"/>
  <c r="V26" i="7"/>
  <c r="W26" i="7"/>
  <c r="X26" i="7"/>
  <c r="Y26" i="7"/>
  <c r="O122" i="7"/>
  <c r="O127" i="7" s="1"/>
  <c r="N122" i="7"/>
  <c r="N123" i="7" s="1"/>
  <c r="M122" i="7"/>
  <c r="M131" i="7" s="1"/>
  <c r="L122" i="7"/>
  <c r="L137" i="7" s="1"/>
  <c r="K122" i="7"/>
  <c r="J122" i="7"/>
  <c r="J137" i="7" s="1"/>
  <c r="I122" i="7"/>
  <c r="I135" i="7" s="1"/>
  <c r="H122" i="7"/>
  <c r="H137" i="7" s="1"/>
  <c r="G122" i="7"/>
  <c r="G137" i="7" s="1"/>
  <c r="F122" i="7"/>
  <c r="E122" i="7"/>
  <c r="E131" i="7" s="1"/>
  <c r="D122" i="7"/>
  <c r="D132" i="7" s="1"/>
  <c r="O85" i="7"/>
  <c r="O100" i="7" s="1"/>
  <c r="N85" i="7"/>
  <c r="N93" i="7" s="1"/>
  <c r="M85" i="7"/>
  <c r="M100" i="7" s="1"/>
  <c r="L85" i="7"/>
  <c r="L86" i="7" s="1"/>
  <c r="K85" i="7"/>
  <c r="K92" i="7" s="1"/>
  <c r="J85" i="7"/>
  <c r="J100" i="7" s="1"/>
  <c r="I85" i="7"/>
  <c r="H85" i="7"/>
  <c r="H98" i="7" s="1"/>
  <c r="G85" i="7"/>
  <c r="G95" i="7" s="1"/>
  <c r="F85" i="7"/>
  <c r="F95" i="7" s="1"/>
  <c r="E85" i="7"/>
  <c r="E100" i="7" s="1"/>
  <c r="D85" i="7"/>
  <c r="D97" i="7" s="1"/>
  <c r="O48" i="7"/>
  <c r="O53" i="7" s="1"/>
  <c r="N48" i="7"/>
  <c r="N63" i="7" s="1"/>
  <c r="M48" i="7"/>
  <c r="M57" i="7" s="1"/>
  <c r="L48" i="7"/>
  <c r="K48" i="7"/>
  <c r="K55" i="7" s="1"/>
  <c r="J48" i="7"/>
  <c r="J51" i="7" s="1"/>
  <c r="I48" i="7"/>
  <c r="I59" i="7" s="1"/>
  <c r="H48" i="7"/>
  <c r="H61" i="7" s="1"/>
  <c r="G48" i="7"/>
  <c r="G58" i="7" s="1"/>
  <c r="F48" i="7"/>
  <c r="E48" i="7"/>
  <c r="E58" i="7" s="1"/>
  <c r="D48" i="7"/>
  <c r="D63" i="7" s="1"/>
  <c r="O10" i="7"/>
  <c r="O15" i="7" s="1"/>
  <c r="N10" i="7"/>
  <c r="N17" i="7" s="1"/>
  <c r="M10" i="7"/>
  <c r="M18" i="7" s="1"/>
  <c r="L10" i="7"/>
  <c r="L23" i="7" s="1"/>
  <c r="K10" i="7"/>
  <c r="K15" i="7" s="1"/>
  <c r="J10" i="7"/>
  <c r="J19" i="7" s="1"/>
  <c r="I10" i="7"/>
  <c r="I20" i="7" s="1"/>
  <c r="H10" i="7"/>
  <c r="H20" i="7" s="1"/>
  <c r="G10" i="7"/>
  <c r="G21" i="7" s="1"/>
  <c r="F10" i="7"/>
  <c r="F24" i="7" s="1"/>
  <c r="E10" i="7"/>
  <c r="E18" i="7" s="1"/>
  <c r="D10" i="7"/>
  <c r="D24" i="7" s="1"/>
  <c r="V7" i="7"/>
  <c r="V45" i="7"/>
  <c r="U143" i="7"/>
  <c r="B137" i="7"/>
  <c r="B136" i="7"/>
  <c r="B135" i="7"/>
  <c r="B134" i="7"/>
  <c r="B133" i="7"/>
  <c r="B132" i="7"/>
  <c r="B131" i="7"/>
  <c r="B130" i="7"/>
  <c r="B129" i="7"/>
  <c r="B128" i="7"/>
  <c r="B127" i="7"/>
  <c r="B126" i="7"/>
  <c r="B125" i="7"/>
  <c r="B124" i="7"/>
  <c r="B123" i="7"/>
  <c r="Y122" i="7"/>
  <c r="V119" i="7"/>
  <c r="U106" i="7"/>
  <c r="B100" i="7"/>
  <c r="B99" i="7"/>
  <c r="B98" i="7"/>
  <c r="B97" i="7"/>
  <c r="B96" i="7"/>
  <c r="B95" i="7"/>
  <c r="B94" i="7"/>
  <c r="B93" i="7"/>
  <c r="B92" i="7"/>
  <c r="B91" i="7"/>
  <c r="B90" i="7"/>
  <c r="B89" i="7"/>
  <c r="B88" i="7"/>
  <c r="B87" i="7"/>
  <c r="B86" i="7"/>
  <c r="Y85" i="7"/>
  <c r="V82" i="7"/>
  <c r="U69" i="7"/>
  <c r="B63" i="7"/>
  <c r="B62" i="7"/>
  <c r="B61" i="7"/>
  <c r="B60" i="7"/>
  <c r="B59" i="7"/>
  <c r="B58" i="7"/>
  <c r="B57" i="7"/>
  <c r="B56" i="7"/>
  <c r="B55" i="7"/>
  <c r="B54" i="7"/>
  <c r="B53" i="7"/>
  <c r="B52" i="7"/>
  <c r="B51" i="7"/>
  <c r="B50" i="7"/>
  <c r="B49" i="7"/>
  <c r="Y48" i="7"/>
  <c r="U31" i="7"/>
  <c r="B25" i="7"/>
  <c r="B24" i="7"/>
  <c r="B23" i="7"/>
  <c r="B22" i="7"/>
  <c r="B21" i="7"/>
  <c r="B20" i="7"/>
  <c r="B19" i="7"/>
  <c r="B18" i="7"/>
  <c r="B17" i="7"/>
  <c r="B15" i="7"/>
  <c r="B14" i="7"/>
  <c r="B13" i="7"/>
  <c r="B12" i="7"/>
  <c r="B11" i="7"/>
  <c r="Y10" i="7"/>
  <c r="U27" i="7"/>
  <c r="U139" i="7"/>
  <c r="U65" i="7"/>
  <c r="U102" i="7"/>
  <c r="G53" i="3" l="1"/>
  <c r="G51" i="3" s="1"/>
  <c r="G35" i="3"/>
  <c r="J31" i="3"/>
  <c r="I29" i="9"/>
  <c r="J29" i="9" s="1"/>
  <c r="H35" i="3"/>
  <c r="C31" i="5"/>
  <c r="D31" i="5" s="1"/>
  <c r="L34" i="3" s="1"/>
  <c r="D30" i="5"/>
  <c r="J34" i="3" s="1"/>
  <c r="E29" i="6"/>
  <c r="F29" i="6" s="1"/>
  <c r="L33" i="3" s="1"/>
  <c r="F28" i="6"/>
  <c r="J33" i="3" s="1"/>
  <c r="M128" i="7"/>
  <c r="O132" i="7"/>
  <c r="M50" i="7"/>
  <c r="G11" i="7"/>
  <c r="M59" i="7"/>
  <c r="I132" i="7"/>
  <c r="M124" i="7"/>
  <c r="M126" i="7"/>
  <c r="I134" i="7"/>
  <c r="D11" i="7"/>
  <c r="I54" i="7"/>
  <c r="M60" i="7"/>
  <c r="I123" i="7"/>
  <c r="I125" i="7"/>
  <c r="E127" i="7"/>
  <c r="I129" i="7"/>
  <c r="M132" i="7"/>
  <c r="M134" i="7"/>
  <c r="M49" i="7"/>
  <c r="I56" i="7"/>
  <c r="J61" i="7"/>
  <c r="O63" i="7"/>
  <c r="E124" i="7"/>
  <c r="M125" i="7"/>
  <c r="M127" i="7"/>
  <c r="I130" i="7"/>
  <c r="I136" i="7"/>
  <c r="I50" i="7"/>
  <c r="I57" i="7"/>
  <c r="I62" i="7"/>
  <c r="I124" i="7"/>
  <c r="I126" i="7"/>
  <c r="I128" i="7"/>
  <c r="M130" i="7"/>
  <c r="M133" i="7"/>
  <c r="M136" i="7"/>
  <c r="K89" i="7"/>
  <c r="J23" i="7"/>
  <c r="J12" i="7"/>
  <c r="J16" i="7"/>
  <c r="J24" i="7"/>
  <c r="J18" i="7"/>
  <c r="O54" i="7"/>
  <c r="N14" i="7"/>
  <c r="J22" i="7"/>
  <c r="D50" i="7"/>
  <c r="J50" i="7"/>
  <c r="N60" i="7"/>
  <c r="J98" i="7"/>
  <c r="J14" i="7"/>
  <c r="J20" i="7"/>
  <c r="J25" i="7"/>
  <c r="J62" i="7"/>
  <c r="K98" i="7"/>
  <c r="L18" i="7"/>
  <c r="E92" i="7"/>
  <c r="I19" i="7"/>
  <c r="J97" i="7"/>
  <c r="F100" i="7"/>
  <c r="O128" i="7"/>
  <c r="I137" i="7"/>
  <c r="H50" i="7"/>
  <c r="O51" i="7"/>
  <c r="H86" i="7"/>
  <c r="G15" i="7"/>
  <c r="J13" i="7"/>
  <c r="J15" i="7"/>
  <c r="J17" i="7"/>
  <c r="N19" i="7"/>
  <c r="G24" i="7"/>
  <c r="D60" i="7"/>
  <c r="H52" i="7"/>
  <c r="D93" i="7"/>
  <c r="J88" i="7"/>
  <c r="N127" i="7"/>
  <c r="N131" i="7"/>
  <c r="O135" i="7"/>
  <c r="G17" i="7"/>
  <c r="D17" i="7"/>
  <c r="H53" i="7"/>
  <c r="D100" i="7"/>
  <c r="J89" i="7"/>
  <c r="J94" i="7"/>
  <c r="E130" i="7"/>
  <c r="E134" i="7"/>
  <c r="N137" i="7"/>
  <c r="I11" i="7"/>
  <c r="O13" i="7"/>
  <c r="O16" i="7"/>
  <c r="I53" i="7"/>
  <c r="M55" i="7"/>
  <c r="M58" i="7"/>
  <c r="G123" i="7"/>
  <c r="E126" i="7"/>
  <c r="G132" i="7"/>
  <c r="D25" i="7"/>
  <c r="G13" i="7"/>
  <c r="I16" i="7"/>
  <c r="I17" i="7"/>
  <c r="O18" i="7"/>
  <c r="M21" i="7"/>
  <c r="M52" i="7"/>
  <c r="M54" i="7"/>
  <c r="H57" i="7"/>
  <c r="H60" i="7"/>
  <c r="M61" i="7"/>
  <c r="D95" i="7"/>
  <c r="K86" i="7"/>
  <c r="O91" i="7"/>
  <c r="M96" i="7"/>
  <c r="D128" i="7"/>
  <c r="O123" i="7"/>
  <c r="G131" i="7"/>
  <c r="G134" i="7"/>
  <c r="E136" i="7"/>
  <c r="L88" i="7"/>
  <c r="J125" i="7"/>
  <c r="J127" i="7"/>
  <c r="D19" i="7"/>
  <c r="H11" i="7"/>
  <c r="L13" i="7"/>
  <c r="G22" i="7"/>
  <c r="L24" i="7"/>
  <c r="H55" i="7"/>
  <c r="H58" i="7"/>
  <c r="M92" i="7"/>
  <c r="H97" i="7"/>
  <c r="E129" i="7"/>
  <c r="J130" i="7"/>
  <c r="J136" i="7"/>
  <c r="L21" i="7"/>
  <c r="L96" i="7"/>
  <c r="D18" i="7"/>
  <c r="D20" i="7"/>
  <c r="L19" i="7"/>
  <c r="O24" i="7"/>
  <c r="D13" i="7"/>
  <c r="L11" i="7"/>
  <c r="M15" i="7"/>
  <c r="G25" i="7"/>
  <c r="N55" i="7"/>
  <c r="N58" i="7"/>
  <c r="F90" i="7"/>
  <c r="N132" i="7"/>
  <c r="D14" i="7"/>
  <c r="O11" i="7"/>
  <c r="L14" i="7"/>
  <c r="G18" i="7"/>
  <c r="O19" i="7"/>
  <c r="G23" i="7"/>
  <c r="H51" i="7"/>
  <c r="K53" i="7"/>
  <c r="H59" i="7"/>
  <c r="H87" i="7"/>
  <c r="O90" i="7"/>
  <c r="H95" i="7"/>
  <c r="D135" i="7"/>
  <c r="J126" i="7"/>
  <c r="E128" i="7"/>
  <c r="J129" i="7"/>
  <c r="H131" i="7"/>
  <c r="N134" i="7"/>
  <c r="L17" i="7"/>
  <c r="O22" i="7"/>
  <c r="D22" i="7"/>
  <c r="D15" i="7"/>
  <c r="D23" i="7"/>
  <c r="H18" i="7"/>
  <c r="L25" i="7"/>
  <c r="M51" i="7"/>
  <c r="H54" i="7"/>
  <c r="M56" i="7"/>
  <c r="H62" i="7"/>
  <c r="J63" i="7"/>
  <c r="D92" i="7"/>
  <c r="L87" i="7"/>
  <c r="H91" i="7"/>
  <c r="K95" i="7"/>
  <c r="L98" i="7"/>
  <c r="K100" i="7"/>
  <c r="E125" i="7"/>
  <c r="G128" i="7"/>
  <c r="M129" i="7"/>
  <c r="I131" i="7"/>
  <c r="I133" i="7"/>
  <c r="M135" i="7"/>
  <c r="M137" i="7"/>
  <c r="D12" i="7"/>
  <c r="L15" i="7"/>
  <c r="H129" i="7"/>
  <c r="J134" i="7"/>
  <c r="D21" i="7"/>
  <c r="D16" i="7"/>
  <c r="L12" i="7"/>
  <c r="O14" i="7"/>
  <c r="L16" i="7"/>
  <c r="L20" i="7"/>
  <c r="O23" i="7"/>
  <c r="O25" i="7"/>
  <c r="H49" i="7"/>
  <c r="N51" i="7"/>
  <c r="N56" i="7"/>
  <c r="K59" i="7"/>
  <c r="H88" i="7"/>
  <c r="L91" i="7"/>
  <c r="F96" i="7"/>
  <c r="H125" i="7"/>
  <c r="N126" i="7"/>
  <c r="N129" i="7"/>
  <c r="J131" i="7"/>
  <c r="M13" i="7"/>
  <c r="E22" i="7"/>
  <c r="E23" i="7"/>
  <c r="E24" i="7"/>
  <c r="E25" i="7"/>
  <c r="K56" i="7"/>
  <c r="K58" i="7"/>
  <c r="E61" i="7"/>
  <c r="K62" i="7"/>
  <c r="M89" i="7"/>
  <c r="E91" i="7"/>
  <c r="G92" i="7"/>
  <c r="G94" i="7"/>
  <c r="E97" i="7"/>
  <c r="L132" i="7"/>
  <c r="H136" i="7"/>
  <c r="M12" i="7"/>
  <c r="E15" i="7"/>
  <c r="H16" i="7"/>
  <c r="I18" i="7"/>
  <c r="M19" i="7"/>
  <c r="M20" i="7"/>
  <c r="F22" i="7"/>
  <c r="E49" i="7"/>
  <c r="K50" i="7"/>
  <c r="E52" i="7"/>
  <c r="J53" i="7"/>
  <c r="E55" i="7"/>
  <c r="N59" i="7"/>
  <c r="E63" i="7"/>
  <c r="K63" i="7"/>
  <c r="G87" i="7"/>
  <c r="K88" i="7"/>
  <c r="E90" i="7"/>
  <c r="G91" i="7"/>
  <c r="H92" i="7"/>
  <c r="H94" i="7"/>
  <c r="M95" i="7"/>
  <c r="G97" i="7"/>
  <c r="H124" i="7"/>
  <c r="N133" i="7"/>
  <c r="E135" i="7"/>
  <c r="M11" i="7"/>
  <c r="E13" i="7"/>
  <c r="E14" i="7"/>
  <c r="H23" i="7"/>
  <c r="H24" i="7"/>
  <c r="L125" i="7"/>
  <c r="H22" i="7"/>
  <c r="D52" i="7"/>
  <c r="K49" i="7"/>
  <c r="E51" i="7"/>
  <c r="E54" i="7"/>
  <c r="J55" i="7"/>
  <c r="K61" i="7"/>
  <c r="M88" i="7"/>
  <c r="K91" i="7"/>
  <c r="E93" i="7"/>
  <c r="H99" i="7"/>
  <c r="E11" i="7"/>
  <c r="E12" i="7"/>
  <c r="H13" i="7"/>
  <c r="E20" i="7"/>
  <c r="I21" i="7"/>
  <c r="M25" i="7"/>
  <c r="D55" i="7"/>
  <c r="K52" i="7"/>
  <c r="E59" i="7"/>
  <c r="J60" i="7"/>
  <c r="G89" i="7"/>
  <c r="H90" i="7"/>
  <c r="J93" i="7"/>
  <c r="E95" i="7"/>
  <c r="H96" i="7"/>
  <c r="K97" i="7"/>
  <c r="K99" i="7"/>
  <c r="N125" i="7"/>
  <c r="H127" i="7"/>
  <c r="H128" i="7"/>
  <c r="E132" i="7"/>
  <c r="E133" i="7"/>
  <c r="H134" i="7"/>
  <c r="E16" i="7"/>
  <c r="E21" i="7"/>
  <c r="E60" i="7"/>
  <c r="E96" i="7"/>
  <c r="G99" i="7"/>
  <c r="L131" i="7"/>
  <c r="H135" i="7"/>
  <c r="H14" i="7"/>
  <c r="H15" i="7"/>
  <c r="H21" i="7"/>
  <c r="I23" i="7"/>
  <c r="J52" i="7"/>
  <c r="L124" i="7"/>
  <c r="L130" i="7"/>
  <c r="F11" i="7"/>
  <c r="H12" i="7"/>
  <c r="I13" i="7"/>
  <c r="M16" i="7"/>
  <c r="M17" i="7"/>
  <c r="E19" i="7"/>
  <c r="F20" i="7"/>
  <c r="J21" i="7"/>
  <c r="L22" i="7"/>
  <c r="M24" i="7"/>
  <c r="D56" i="7"/>
  <c r="E50" i="7"/>
  <c r="K57" i="7"/>
  <c r="K60" i="7"/>
  <c r="M87" i="7"/>
  <c r="H89" i="7"/>
  <c r="K90" i="7"/>
  <c r="M91" i="7"/>
  <c r="K93" i="7"/>
  <c r="K96" i="7"/>
  <c r="M97" i="7"/>
  <c r="L99" i="7"/>
  <c r="L123" i="7"/>
  <c r="N124" i="7"/>
  <c r="L129" i="7"/>
  <c r="N130" i="7"/>
  <c r="H133" i="7"/>
  <c r="N135" i="7"/>
  <c r="E137" i="7"/>
  <c r="L133" i="7"/>
  <c r="E17" i="7"/>
  <c r="O58" i="7"/>
  <c r="K87" i="7"/>
  <c r="G90" i="7"/>
  <c r="K94" i="7"/>
  <c r="H123" i="7"/>
  <c r="L135" i="7"/>
  <c r="L136" i="7"/>
  <c r="I12" i="7"/>
  <c r="M14" i="7"/>
  <c r="N16" i="7"/>
  <c r="F18" i="7"/>
  <c r="H19" i="7"/>
  <c r="M22" i="7"/>
  <c r="M23" i="7"/>
  <c r="N24" i="7"/>
  <c r="D58" i="7"/>
  <c r="O52" i="7"/>
  <c r="K54" i="7"/>
  <c r="E56" i="7"/>
  <c r="G86" i="7"/>
  <c r="E88" i="7"/>
  <c r="M90" i="7"/>
  <c r="M93" i="7"/>
  <c r="H126" i="7"/>
  <c r="L127" i="7"/>
  <c r="L128" i="7"/>
  <c r="H132" i="7"/>
  <c r="U103" i="7"/>
  <c r="F136" i="7"/>
  <c r="F128" i="7"/>
  <c r="F137" i="7"/>
  <c r="F131" i="7"/>
  <c r="F126" i="7"/>
  <c r="F135" i="7"/>
  <c r="F130" i="7"/>
  <c r="F125" i="7"/>
  <c r="F134" i="7"/>
  <c r="F129" i="7"/>
  <c r="F124" i="7"/>
  <c r="F123" i="7"/>
  <c r="F133" i="7"/>
  <c r="F127" i="7"/>
  <c r="K24" i="7"/>
  <c r="K16" i="7"/>
  <c r="K18" i="7"/>
  <c r="K25" i="7"/>
  <c r="K23" i="7"/>
  <c r="K19" i="7"/>
  <c r="K14" i="7"/>
  <c r="K22" i="7"/>
  <c r="K13" i="7"/>
  <c r="K17" i="7"/>
  <c r="K21" i="7"/>
  <c r="K12" i="7"/>
  <c r="F62" i="7"/>
  <c r="F57" i="7"/>
  <c r="F53" i="7"/>
  <c r="F61" i="7"/>
  <c r="F56" i="7"/>
  <c r="F50" i="7"/>
  <c r="F60" i="7"/>
  <c r="F55" i="7"/>
  <c r="F52" i="7"/>
  <c r="F63" i="7"/>
  <c r="F54" i="7"/>
  <c r="F51" i="7"/>
  <c r="F59" i="7"/>
  <c r="F58" i="7"/>
  <c r="L63" i="7"/>
  <c r="L60" i="7"/>
  <c r="L51" i="7"/>
  <c r="L58" i="7"/>
  <c r="L50" i="7"/>
  <c r="L59" i="7"/>
  <c r="L62" i="7"/>
  <c r="L61" i="7"/>
  <c r="L49" i="7"/>
  <c r="L55" i="7"/>
  <c r="L54" i="7"/>
  <c r="L53" i="7"/>
  <c r="L52" i="7"/>
  <c r="N99" i="7"/>
  <c r="N91" i="7"/>
  <c r="N94" i="7"/>
  <c r="N89" i="7"/>
  <c r="N100" i="7"/>
  <c r="N92" i="7"/>
  <c r="N96" i="7"/>
  <c r="N97" i="7"/>
  <c r="N95" i="7"/>
  <c r="N88" i="7"/>
  <c r="N87" i="7"/>
  <c r="N86" i="7"/>
  <c r="N98" i="7"/>
  <c r="N90" i="7"/>
  <c r="I98" i="7"/>
  <c r="I90" i="7"/>
  <c r="I100" i="7"/>
  <c r="I97" i="7"/>
  <c r="I92" i="7"/>
  <c r="I87" i="7"/>
  <c r="I95" i="7"/>
  <c r="I89" i="7"/>
  <c r="I88" i="7"/>
  <c r="I86" i="7"/>
  <c r="I99" i="7"/>
  <c r="I91" i="7"/>
  <c r="I94" i="7"/>
  <c r="I93" i="7"/>
  <c r="I96" i="7"/>
  <c r="L57" i="7"/>
  <c r="F132" i="7"/>
  <c r="K11" i="7"/>
  <c r="K20" i="7"/>
  <c r="U28" i="7"/>
  <c r="F49" i="7"/>
  <c r="L56" i="7"/>
  <c r="K129" i="7"/>
  <c r="K133" i="7"/>
  <c r="K128" i="7"/>
  <c r="K123" i="7"/>
  <c r="K131" i="7"/>
  <c r="K126" i="7"/>
  <c r="K137" i="7"/>
  <c r="K132" i="7"/>
  <c r="K127" i="7"/>
  <c r="K125" i="7"/>
  <c r="K124" i="7"/>
  <c r="K134" i="7"/>
  <c r="K130" i="7"/>
  <c r="K136" i="7"/>
  <c r="K135" i="7"/>
  <c r="F14" i="7"/>
  <c r="F19" i="7"/>
  <c r="G60" i="7"/>
  <c r="J95" i="7"/>
  <c r="J87" i="7"/>
  <c r="J96" i="7"/>
  <c r="J91" i="7"/>
  <c r="J86" i="7"/>
  <c r="J90" i="7"/>
  <c r="O96" i="7"/>
  <c r="O88" i="7"/>
  <c r="O99" i="7"/>
  <c r="O94" i="7"/>
  <c r="O89" i="7"/>
  <c r="O98" i="7"/>
  <c r="O93" i="7"/>
  <c r="O97" i="7"/>
  <c r="O92" i="7"/>
  <c r="O87" i="7"/>
  <c r="D131" i="7"/>
  <c r="D123" i="7"/>
  <c r="D137" i="7"/>
  <c r="D127" i="7"/>
  <c r="D136" i="7"/>
  <c r="D126" i="7"/>
  <c r="D134" i="7"/>
  <c r="D124" i="7"/>
  <c r="G136" i="7"/>
  <c r="G133" i="7"/>
  <c r="G125" i="7"/>
  <c r="G135" i="7"/>
  <c r="G130" i="7"/>
  <c r="N11" i="7"/>
  <c r="G14" i="7"/>
  <c r="G19" i="7"/>
  <c r="N20" i="7"/>
  <c r="D57" i="7"/>
  <c r="G57" i="7"/>
  <c r="I61" i="7"/>
  <c r="I63" i="7"/>
  <c r="I60" i="7"/>
  <c r="I55" i="7"/>
  <c r="I52" i="7"/>
  <c r="I49" i="7"/>
  <c r="I58" i="7"/>
  <c r="I51" i="7"/>
  <c r="N62" i="7"/>
  <c r="N54" i="7"/>
  <c r="N53" i="7"/>
  <c r="N57" i="7"/>
  <c r="N50" i="7"/>
  <c r="N52" i="7"/>
  <c r="E94" i="7"/>
  <c r="E86" i="7"/>
  <c r="E99" i="7"/>
  <c r="E89" i="7"/>
  <c r="D125" i="7"/>
  <c r="G124" i="7"/>
  <c r="G126" i="7"/>
  <c r="G127" i="7"/>
  <c r="G129" i="7"/>
  <c r="G59" i="7"/>
  <c r="G61" i="7"/>
  <c r="G56" i="7"/>
  <c r="G50" i="7"/>
  <c r="G63" i="7"/>
  <c r="G49" i="7"/>
  <c r="F23" i="7"/>
  <c r="F15" i="7"/>
  <c r="F25" i="7"/>
  <c r="F16" i="7"/>
  <c r="F21" i="7"/>
  <c r="O20" i="7"/>
  <c r="O12" i="7"/>
  <c r="G53" i="7"/>
  <c r="J58" i="7"/>
  <c r="J49" i="7"/>
  <c r="J59" i="7"/>
  <c r="J54" i="7"/>
  <c r="D94" i="7"/>
  <c r="D86" i="7"/>
  <c r="D99" i="7"/>
  <c r="D90" i="7"/>
  <c r="D98" i="7"/>
  <c r="D89" i="7"/>
  <c r="D96" i="7"/>
  <c r="D87" i="7"/>
  <c r="O86" i="7"/>
  <c r="F99" i="7"/>
  <c r="F91" i="7"/>
  <c r="F94" i="7"/>
  <c r="F89" i="7"/>
  <c r="F98" i="7"/>
  <c r="F93" i="7"/>
  <c r="F88" i="7"/>
  <c r="F97" i="7"/>
  <c r="F92" i="7"/>
  <c r="F87" i="7"/>
  <c r="L100" i="7"/>
  <c r="L97" i="7"/>
  <c r="L89" i="7"/>
  <c r="L95" i="7"/>
  <c r="L90" i="7"/>
  <c r="D129" i="7"/>
  <c r="F12" i="7"/>
  <c r="I15" i="7"/>
  <c r="G16" i="7"/>
  <c r="O21" i="7"/>
  <c r="H25" i="7"/>
  <c r="H17" i="7"/>
  <c r="D49" i="7"/>
  <c r="N49" i="7"/>
  <c r="G52" i="7"/>
  <c r="G54" i="7"/>
  <c r="G55" i="7"/>
  <c r="J56" i="7"/>
  <c r="J57" i="7"/>
  <c r="N61" i="7"/>
  <c r="E57" i="7"/>
  <c r="E62" i="7"/>
  <c r="E53" i="7"/>
  <c r="D88" i="7"/>
  <c r="F86" i="7"/>
  <c r="E87" i="7"/>
  <c r="J92" i="7"/>
  <c r="L93" i="7"/>
  <c r="L94" i="7"/>
  <c r="O95" i="7"/>
  <c r="E98" i="7"/>
  <c r="G96" i="7"/>
  <c r="G88" i="7"/>
  <c r="G98" i="7"/>
  <c r="G93" i="7"/>
  <c r="G100" i="7"/>
  <c r="D130" i="7"/>
  <c r="O136" i="7"/>
  <c r="O133" i="7"/>
  <c r="O125" i="7"/>
  <c r="O137" i="7"/>
  <c r="O131" i="7"/>
  <c r="O126" i="7"/>
  <c r="O130" i="7"/>
  <c r="O134" i="7"/>
  <c r="O129" i="7"/>
  <c r="O124" i="7"/>
  <c r="N23" i="7"/>
  <c r="N15" i="7"/>
  <c r="N25" i="7"/>
  <c r="N12" i="7"/>
  <c r="N21" i="7"/>
  <c r="G20" i="7"/>
  <c r="G12" i="7"/>
  <c r="O59" i="7"/>
  <c r="O62" i="7"/>
  <c r="O57" i="7"/>
  <c r="O50" i="7"/>
  <c r="O61" i="7"/>
  <c r="O56" i="7"/>
  <c r="O60" i="7"/>
  <c r="O55" i="7"/>
  <c r="O49" i="7"/>
  <c r="F13" i="7"/>
  <c r="N13" i="7"/>
  <c r="F17" i="7"/>
  <c r="O17" i="7"/>
  <c r="N18" i="7"/>
  <c r="N22" i="7"/>
  <c r="I25" i="7"/>
  <c r="I22" i="7"/>
  <c r="I14" i="7"/>
  <c r="I24" i="7"/>
  <c r="D62" i="7"/>
  <c r="D54" i="7"/>
  <c r="D61" i="7"/>
  <c r="D53" i="7"/>
  <c r="D59" i="7"/>
  <c r="D51" i="7"/>
  <c r="G51" i="7"/>
  <c r="G62" i="7"/>
  <c r="D91" i="7"/>
  <c r="L92" i="7"/>
  <c r="J99" i="7"/>
  <c r="D133" i="7"/>
  <c r="U66" i="7"/>
  <c r="M98" i="7"/>
  <c r="J11" i="7"/>
  <c r="K51" i="7"/>
  <c r="M53" i="7"/>
  <c r="M62" i="7"/>
  <c r="H63" i="7"/>
  <c r="H56" i="7"/>
  <c r="M63" i="7"/>
  <c r="M99" i="7"/>
  <c r="H100" i="7"/>
  <c r="H93" i="7"/>
  <c r="J123" i="7"/>
  <c r="J128" i="7"/>
  <c r="J133" i="7"/>
  <c r="N136" i="7"/>
  <c r="N128" i="7"/>
  <c r="M94" i="7"/>
  <c r="M86" i="7"/>
  <c r="J135" i="7"/>
  <c r="J132" i="7"/>
  <c r="J124" i="7"/>
  <c r="U140" i="7"/>
  <c r="E123" i="7"/>
  <c r="M123" i="7"/>
  <c r="L126" i="7"/>
  <c r="I127" i="7"/>
  <c r="H130" i="7"/>
  <c r="L134" i="7"/>
  <c r="T139" i="7"/>
  <c r="S102" i="7"/>
  <c r="R139" i="7"/>
  <c r="R27" i="7"/>
  <c r="V139" i="7"/>
  <c r="T27" i="7"/>
  <c r="X139" i="7"/>
  <c r="Q27" i="7"/>
  <c r="T65" i="7"/>
  <c r="V65" i="7"/>
  <c r="P139" i="7"/>
  <c r="S65" i="7"/>
  <c r="Q139" i="7"/>
  <c r="Q102" i="7"/>
  <c r="S27" i="7"/>
  <c r="X102" i="7"/>
  <c r="P65" i="7"/>
  <c r="W65" i="7"/>
  <c r="W102" i="7"/>
  <c r="T102" i="7"/>
  <c r="X27" i="7"/>
  <c r="X65" i="7"/>
  <c r="Y102" i="7"/>
  <c r="R102" i="7"/>
  <c r="Y65" i="7"/>
  <c r="Y139" i="7"/>
  <c r="V102" i="7"/>
  <c r="Q65" i="7"/>
  <c r="S139" i="7"/>
  <c r="W139" i="7"/>
  <c r="V27" i="7"/>
  <c r="P102" i="7"/>
  <c r="W27" i="7"/>
  <c r="Y27" i="7"/>
  <c r="R65" i="7"/>
  <c r="P27" i="7"/>
  <c r="H53" i="3" l="1"/>
  <c r="H51" i="3" s="1"/>
  <c r="M33" i="3"/>
  <c r="M49" i="3"/>
  <c r="P49" i="3" s="1"/>
  <c r="M34" i="3"/>
  <c r="L31" i="3"/>
  <c r="J35" i="3"/>
  <c r="I30" i="9"/>
  <c r="J30" i="9" s="1"/>
  <c r="L35" i="3" s="1"/>
  <c r="D32" i="5"/>
  <c r="F30" i="6"/>
  <c r="R66" i="7"/>
  <c r="R28" i="7"/>
  <c r="R103" i="7"/>
  <c r="R140" i="7"/>
  <c r="T28" i="7"/>
  <c r="T66" i="7"/>
  <c r="T140" i="7"/>
  <c r="T103" i="7"/>
  <c r="P103" i="7"/>
  <c r="P66" i="7"/>
  <c r="P28" i="7"/>
  <c r="P140" i="7"/>
  <c r="Y66" i="7"/>
  <c r="Y103" i="7"/>
  <c r="Y28" i="7"/>
  <c r="Y140" i="7"/>
  <c r="X103" i="7"/>
  <c r="X66" i="7"/>
  <c r="X28" i="7"/>
  <c r="X140" i="7"/>
  <c r="Q140" i="7"/>
  <c r="Q66" i="7"/>
  <c r="Q103" i="7"/>
  <c r="Q28" i="7"/>
  <c r="S66" i="7"/>
  <c r="S140" i="7"/>
  <c r="S103" i="7"/>
  <c r="S28" i="7"/>
  <c r="W28" i="7"/>
  <c r="W66" i="7"/>
  <c r="W140" i="7"/>
  <c r="W103" i="7"/>
  <c r="V28" i="7"/>
  <c r="V103" i="7"/>
  <c r="V140" i="7"/>
  <c r="V66" i="7"/>
  <c r="J53" i="3" l="1"/>
  <c r="J51" i="3" s="1"/>
  <c r="M35" i="3"/>
  <c r="J31" i="9"/>
  <c r="W30" i="7"/>
  <c r="G32" i="3" s="1"/>
  <c r="G36" i="3" s="1"/>
  <c r="W68" i="7"/>
  <c r="H32" i="3" s="1"/>
  <c r="H36" i="3" s="1"/>
  <c r="W105" i="7"/>
  <c r="J32" i="3" s="1"/>
  <c r="J36" i="3" s="1"/>
  <c r="W142" i="7"/>
  <c r="L32" i="3" s="1"/>
  <c r="L36" i="3" s="1"/>
  <c r="L53" i="3" l="1"/>
  <c r="L51" i="3" s="1"/>
  <c r="M51" i="3" s="1"/>
  <c r="G40" i="3"/>
  <c r="M32" i="3"/>
  <c r="M36" i="3" s="1"/>
  <c r="P33" i="3" s="1"/>
  <c r="M53" i="3" l="1"/>
  <c r="P53" i="3" s="1"/>
  <c r="P51" i="3" s="1"/>
  <c r="H40" i="3"/>
  <c r="H38" i="3" s="1"/>
  <c r="G38" i="3"/>
  <c r="P34" i="3"/>
  <c r="P35" i="3"/>
  <c r="P36" i="3"/>
  <c r="P32" i="3"/>
  <c r="J40" i="3" l="1"/>
  <c r="J38" i="3" l="1"/>
  <c r="L40" i="3"/>
  <c r="L38" i="3" s="1"/>
  <c r="M38" i="3" l="1"/>
  <c r="M40" i="3"/>
  <c r="P40" i="3" s="1"/>
  <c r="P38" i="3" l="1"/>
</calcChain>
</file>

<file path=xl/sharedStrings.xml><?xml version="1.0" encoding="utf-8"?>
<sst xmlns="http://schemas.openxmlformats.org/spreadsheetml/2006/main" count="494" uniqueCount="222">
  <si>
    <t xml:space="preserve">Erläuterungen zu Einzelpositionen der Vorkalkulation </t>
  </si>
  <si>
    <t>Beginn</t>
  </si>
  <si>
    <t>Ende</t>
  </si>
  <si>
    <t>Vorhabenszeitraum</t>
  </si>
  <si>
    <t>geplanter</t>
  </si>
  <si>
    <t>steuerliches</t>
  </si>
  <si>
    <t>Monats-</t>
  </si>
  <si>
    <t>Vergleichs-</t>
  </si>
  <si>
    <t>Kalkula-</t>
  </si>
  <si>
    <t>Kalkulations-</t>
  </si>
  <si>
    <t>Lfd.</t>
  </si>
  <si>
    <t>beteiligter Mitarbeiter</t>
  </si>
  <si>
    <t>zeitlicher</t>
  </si>
  <si>
    <t>Jahresbrutto (JB)</t>
  </si>
  <si>
    <t>ansatz</t>
  </si>
  <si>
    <t>Nr.</t>
  </si>
  <si>
    <t xml:space="preserve">(Tätigkeitsbezeichnung  </t>
  </si>
  <si>
    <t xml:space="preserve"> Einsatz</t>
  </si>
  <si>
    <t>im Jahr vor</t>
  </si>
  <si>
    <t>(auf Ganzzahl gerundete</t>
  </si>
  <si>
    <t>und Qualifikation)</t>
  </si>
  <si>
    <t>Antragstellung</t>
  </si>
  <si>
    <t>MM</t>
  </si>
  <si>
    <t>EUR</t>
  </si>
  <si>
    <t xml:space="preserve"> Summe Löhne und Gehälter:    </t>
  </si>
  <si>
    <t>Hinweise zum Formblatt 1:</t>
  </si>
  <si>
    <t xml:space="preserve"> - Die Vorkalkulation zum Vorhaben erfolgt auf Basis von MannMonaten (MM).</t>
  </si>
  <si>
    <t xml:space="preserve"> - Aufwendungen für Mitarbeiter der Organisation und Verwaltung sind nicht ansatzfähig.</t>
  </si>
  <si>
    <t>Arbeits- und Zeitplanung nach Arbeitspaketen</t>
  </si>
  <si>
    <t>Arbeitspaket</t>
  </si>
  <si>
    <t>Kurztitel</t>
  </si>
  <si>
    <t>Beschreibung der Arbeitsinhalte (Forschungs- und Entwicklungsleistungen)</t>
  </si>
  <si>
    <t>Geben Sie den Aufwand (max. 6 MM pro Arbeitspaket) an, der für die einzelnen Arbeitspakete in Ihrem eigenen Unternehmen vorgesehen ist.</t>
  </si>
  <si>
    <t>Verwenden Sie bitte für jedes Jahr ein gesondertes Blatt</t>
  </si>
  <si>
    <t>Jahr</t>
  </si>
  <si>
    <t>Arbeitspakete</t>
  </si>
  <si>
    <t>Balkenplan (Monate)</t>
  </si>
  <si>
    <t>Personalaufwand (MannMonate) je Mitarbeiter (laufende Nummer aus Formblatt 1)</t>
  </si>
  <si>
    <t xml:space="preserve">Nr. </t>
  </si>
  <si>
    <t>Summe der MannMonate (S) =</t>
  </si>
  <si>
    <t>Kalkulationswert (K) gem. Formblatt 1 =</t>
  </si>
  <si>
    <t>Gesamtsumme für das Jahr:</t>
  </si>
  <si>
    <t xml:space="preserve">Bezeichnung  </t>
  </si>
  <si>
    <t>Menge</t>
  </si>
  <si>
    <t>Einheit</t>
  </si>
  <si>
    <t>Einzelpreis</t>
  </si>
  <si>
    <t>Gesamtpreis</t>
  </si>
  <si>
    <t>Jahr der</t>
  </si>
  <si>
    <t>(siehe Hinweise)</t>
  </si>
  <si>
    <t>Anschaffung</t>
  </si>
  <si>
    <t xml:space="preserve">Gesamtsumme:    </t>
  </si>
  <si>
    <t>Gesamt</t>
  </si>
  <si>
    <t>Hinweise zum Formblatt 4:</t>
  </si>
  <si>
    <t xml:space="preserve"> - Für alle Positionen sind unaufgefordert Angebote oder vergleichende frühere Rechnungen vorzulegen.</t>
  </si>
  <si>
    <t xml:space="preserve"> - Bei Vorsteuerabzugsberechtigung ist ohne Umsatzsteuer zu kalkulieren.</t>
  </si>
  <si>
    <t>zum</t>
  </si>
  <si>
    <t>Auftragssumme</t>
  </si>
  <si>
    <t>Jahr der In-</t>
  </si>
  <si>
    <t>anspruchnahme</t>
  </si>
  <si>
    <t xml:space="preserve">Summe:    </t>
  </si>
  <si>
    <t>Hinweise zum Formblatt 5:</t>
  </si>
  <si>
    <t xml:space="preserve"> - Ggf. kann ein Vergleichsangebot angefordert werden.</t>
  </si>
  <si>
    <t>Lfd. Nr.</t>
  </si>
  <si>
    <t>Bezeichnung der Ausrüstungen  
(siehe Hinweise)</t>
  </si>
  <si>
    <t>Anschaffung: Monat u. Jahr</t>
  </si>
  <si>
    <t>Nutzungs-dauer im Vorhaben</t>
  </si>
  <si>
    <t>(Monate)</t>
  </si>
  <si>
    <t>Hinweise zum Formblatt 6:</t>
  </si>
  <si>
    <t xml:space="preserve"> - Grundausstattung für den normalen Geschäftsbetrieb wie allgemeine Werkzeuge, Hard- und Software sind nicht zuwendungsfähig.</t>
  </si>
  <si>
    <t xml:space="preserve"> - Gebrauchte Wirtschaftsgüter sind nicht ansatzfähig.</t>
  </si>
  <si>
    <t>%</t>
  </si>
  <si>
    <t xml:space="preserve">Bearbeitungszeitraum                                           von                                    bis </t>
  </si>
  <si>
    <t>Fund-stelle gem. AfA-Tabellen</t>
  </si>
  <si>
    <t>Nutzungs-dauer gem. AfA-Tabellen</t>
  </si>
  <si>
    <t>(Jahre)</t>
  </si>
  <si>
    <t>Personalausgaben: Kalkulationsansatz zu den am Vorhaben beteiligten Mitarbeitern</t>
  </si>
  <si>
    <t xml:space="preserve"> - Als Personalausgaben dürfen nur die direkt für das Vorhaben geleisteten und durch Zeitaufschreibungen erfassten Stunden (produktive Stunden) abgerechnet werden, und zwar nicht</t>
  </si>
  <si>
    <t xml:space="preserve">   mehr als die Sollstunden (Arbeitstag x 8 Stunden) des jeweiligen Monats pro Mitarbeiter. Die Personalausgaben für  Feiertage, Urlaub, Krankheit und sonstige bezahlte Fehlzeiten sind </t>
  </si>
  <si>
    <t>Personalausgaben</t>
  </si>
  <si>
    <t>Balkenplan zu den Personalausgaben (MannMonats-Aufwand pro Jahr pro Mitarbeiter)</t>
  </si>
  <si>
    <t>geschätzte, förderungsfähige Personalausgaben (SxK) =</t>
  </si>
  <si>
    <t>1.</t>
  </si>
  <si>
    <t>2.</t>
  </si>
  <si>
    <t>3.</t>
  </si>
  <si>
    <t>4.</t>
  </si>
  <si>
    <t>5.</t>
  </si>
  <si>
    <t>Ermittlung der Quote durch Ankreuzen!</t>
  </si>
  <si>
    <t xml:space="preserve">Beantragter Bewilligungszeitraum (Tag/Monat/Jahr) von: </t>
  </si>
  <si>
    <t xml:space="preserve">bis: </t>
  </si>
  <si>
    <t>(Zuschuss)</t>
  </si>
  <si>
    <t xml:space="preserve">Förderung bis zu  </t>
  </si>
  <si>
    <t>davon Eigenmittel / Fremdmittel</t>
  </si>
  <si>
    <t>wert (MW)</t>
  </si>
  <si>
    <t>wert (VW)</t>
  </si>
  <si>
    <t>(JB/12)</t>
  </si>
  <si>
    <t>(E*KW)</t>
  </si>
  <si>
    <t>tionswert (KW)</t>
  </si>
  <si>
    <t xml:space="preserve"> - Die Grundlage für den Monatswert (MW) bildet das/der steuerliche Jahresbruttogehalt/-lohn (JB) des Vorjahres. MW ist 1/12 von JB. Der ermittelte MW wird anschließend mit dem als </t>
  </si>
  <si>
    <t>(MW; max. EUR 5000)</t>
  </si>
  <si>
    <t>Berechnungsgrundlage der  Zuwendung</t>
  </si>
  <si>
    <t>Ausgaben für Fremdleistungen Dritter</t>
  </si>
  <si>
    <t>anteilige Anschaffungsausgaben auf Instrumente und Ausrüstungen</t>
  </si>
  <si>
    <t>sonstige Betriebsausgaben</t>
  </si>
  <si>
    <t>anteilige Anschaffungsausgaben für Instrumente und Ausrüstungen</t>
  </si>
  <si>
    <t>anteilige Anschaffungs-ausgabe in der Vorhabenslauf-zeit</t>
  </si>
  <si>
    <t>Anschaffungs-
ausgabe</t>
  </si>
  <si>
    <t>anteiliger Anschaffungs-betrag pro Monat</t>
  </si>
  <si>
    <t>[Arbeitgeberanteil</t>
  </si>
  <si>
    <t>Zuschlags-</t>
  </si>
  <si>
    <t>wert (ZW)</t>
  </si>
  <si>
    <t>Summe aus VW und ZW)</t>
  </si>
  <si>
    <t xml:space="preserve">   bildet den Zuschlagswert (ZW). Die Summe aus VW und ZW bildet den Kalkulationswert (KW), der wiederum in Multiplikation mit dem geplanten Einsatz [E] die jeweiligen Personal- </t>
  </si>
  <si>
    <t xml:space="preserve"> - Der ZW ist bei der Kalkulation auf 20% begrenzt. </t>
  </si>
  <si>
    <t>(AG-Anteil) von</t>
  </si>
  <si>
    <t xml:space="preserve"> 20% auf VW]</t>
  </si>
  <si>
    <t xml:space="preserve">   keine produktiven Stunden im Sinne der Richtlinie.</t>
  </si>
  <si>
    <t xml:space="preserve"> - Die Berechnung der anteiligen Anschaffungsausgaben erfolgt nach den einschlägigen Buchführungsvorschriften.</t>
  </si>
  <si>
    <t xml:space="preserve"> - Für jeden Ausrüstungsgegenstand ist ein spezifisches Angebot inkl. einer Begründung der Anschaffungsnotwendigkeit und Nichtzugehörigkeit </t>
  </si>
  <si>
    <t xml:space="preserve">   zum normalen Geschäftsbetrieb vorzulegen.</t>
  </si>
  <si>
    <t xml:space="preserve"> - Ausgaben für Fremdleistungen Dritter sind nur an fachkundige und leistungsfähige Anbieter nach wettbewerblichen Gesichtspunkten</t>
  </si>
  <si>
    <t xml:space="preserve">   zu wirtschaftlichen Bedingungen zu vergeben.</t>
  </si>
  <si>
    <t xml:space="preserve">   und begründen Sie die externe Durchführung.</t>
  </si>
  <si>
    <t xml:space="preserve">   Musterbau und Auftragsforschung, Patenterwerb usw. angesehen.</t>
  </si>
  <si>
    <t xml:space="preserve"> - Als Ausgabe für Fremdleistungen Dritter werden u. a. Beratungen und gleichartige Dienstleistungen sowie Forschungsleistungen,</t>
  </si>
  <si>
    <t xml:space="preserve"> - Die Ausgaben für Fremdleistungen Dritter dürfen bei KMU max. 40% der förderfähigen Gesamtausgaben betragen. Bei sonstigen </t>
  </si>
  <si>
    <t xml:space="preserve">   Unternehmen ist der Anteil der Ausgaben für Fremdleistungen Dritter an den förderfähigen Gesamtausgaben auf 25 v. H. begrenzt.</t>
  </si>
  <si>
    <t>Zu den sonstigen Betriebsausgaben zählen:</t>
  </si>
  <si>
    <t>Nicht zu den sonstigen Betriebsausgaben gehören:</t>
  </si>
  <si>
    <t xml:space="preserve"> - Personalausgaben für Tätigkeiten wie Schreibarbeiten, Buchhaltung;</t>
  </si>
  <si>
    <t xml:space="preserve"> - Ausgaben für Mieten, Pacht, Energie, Versicherungen;</t>
  </si>
  <si>
    <t xml:space="preserve"> - sächliche Verwaltungsausgaben, wie z.B. Büromaterial, Telefon, Fax, Postgebühren u.ä.;</t>
  </si>
  <si>
    <t xml:space="preserve"> - Ausgaben für die Anschaffung von gebrauchten Gegenständen</t>
  </si>
  <si>
    <t xml:space="preserve"> - Die sonstigen Betriebsausgaben beinhalten nur durch das Vorhaben direkt verursachte zusätzliche Betriebs-  </t>
  </si>
  <si>
    <t xml:space="preserve">   ausgaben, keine durch den normalen Geschäftsbetrieb sowieso entstehende Ausgaben.</t>
  </si>
  <si>
    <t xml:space="preserve"> - Ausgaben z. B. für Wartung bei im Unternehmen vorhandenen und im Vorhaben genutzten Anlagen/Geräten;</t>
  </si>
  <si>
    <t>industrielle Forschung (Standardsatz)</t>
  </si>
  <si>
    <t xml:space="preserve"> experimentelle Entwicklung (Standardsatz)</t>
  </si>
  <si>
    <t xml:space="preserve">   Höchstbetrag der förderfähigen Personalausgaben im Rahmen der Fördertatbestände industrielle Forschung, experimentelle Entwicklung (unabhängig von der Qualifikation des Mitarbeiters) </t>
  </si>
  <si>
    <t xml:space="preserve">   festgelegten Betrag von TEUR 5 verglichen.</t>
  </si>
  <si>
    <t xml:space="preserve"> - Materialausgaben ab EUR 410 im Einzelfall, </t>
  </si>
  <si>
    <t xml:space="preserve"> - Zuwendungsfähig sind nur die anteiligen Anschaffungsausgaben für Instrumente und Ausrüstungen ab EUR 410 im Einzelfall, die für das Vorhaben in der</t>
  </si>
  <si>
    <t xml:space="preserve">   Vorhabenslaufzeit angeschafft werden (maximal vom Anschaffungsmonat bis zum Projektende) und für die kein investiver Zuschuss bewilligt wurde. </t>
  </si>
  <si>
    <t xml:space="preserve">   Es ergibt sich der Vergleichswert (VW), der dem MW gleicht; max. jedoch TEUR 5 beträgt. VW wird im Anschluss mit einem Arbeitgeberanteil (AG-Anteil) von bis zu 20% belegt und </t>
  </si>
  <si>
    <t xml:space="preserve">   ausgaben für den am Vorhaben beiteiligten Mitarbeiter ergibt.</t>
  </si>
  <si>
    <t xml:space="preserve"> - Der geplante zeitliche Einsatz eines Geschäftsführers bzw. Inhabers am Projekt kann max. 1/3 seiner  Gesamtarbeitszeit pro Monat betragen (bei Unternehmen bis 5 Mitarbeiter max. 75%) </t>
  </si>
  <si>
    <t xml:space="preserve">   und reduziert sich anteilig, sofern eine Geschäftsführer-/Inhabertätigkeit in mehreren Unternehmen gleichzeitig besteht.</t>
  </si>
  <si>
    <t xml:space="preserve"> - Grundlage des zuwendungsfähigen Gehaltes eines Geschäftsführers ist das steuerliche Jahresbruttogehalt zzgl. Arbeitgeberanteil zur Sozialversicherung.</t>
  </si>
  <si>
    <t xml:space="preserve"> - Bei inhabergeführten Unternehmen bildet die Differenz aus Einlagen und Entnahmen im Kalenderjahr die Basis für das/den zuwendungsfähige/n Gehalt/Lohn.  Darüber hinaus gilt als </t>
  </si>
  <si>
    <t xml:space="preserve">   zuwendungsfähige Grenze das/der Gehalt/Lohn des/der  bestbezahlten Projektmitarbeiters/in.</t>
  </si>
  <si>
    <t xml:space="preserve">   Diese dienen ausschließlich der Verifizierung der oben getätigten Angaben und entbinden nicht von den einzu-</t>
  </si>
  <si>
    <t xml:space="preserve">   haltenden Vergabevorschriften gem. Ziffer 3 ANBest-P.</t>
  </si>
  <si>
    <t xml:space="preserve"> - Nicht zuwendungsfähige Ausgaben sind evtl. angebotene Rabatte, Skonti oder Boni, auch dann, wenn sie nicht </t>
  </si>
  <si>
    <t xml:space="preserve">   in Anspruch genommen werden.</t>
  </si>
  <si>
    <t xml:space="preserve"> - Reiseausgaben für die am Projekt beteiligten Mitarbeiter;</t>
  </si>
  <si>
    <t xml:space="preserve"> - Förderfähig sind zum Beispiel Ausgaben für Auftragsforschung, Fachwissen, Patente, Beratung und gleichwertige Dienstleistungen, </t>
  </si>
  <si>
    <t xml:space="preserve">   die ausschließlich innerhalb des und für das Vorhaben erworben und genutzt werden.</t>
  </si>
  <si>
    <t xml:space="preserve"> - Beschreiben Sie für jede der Ausgaben für Fremdleistungen Dritter die Aufgabenstellung, den Leistungsumfang bzw. die Arbeitspakete</t>
  </si>
  <si>
    <t xml:space="preserve"> - Bei allen Ausgaben für Fremdleistungen Dritter ist ein spezifisches Angebot (Kalkulation und Inhalt) vorzulegen. Dieses dient aus-</t>
  </si>
  <si>
    <t xml:space="preserve">   schließlich der Verifizierung der oben getätigten Angaben und entbindet nicht von den einzuhaltenden Vergabevorschriften gem. </t>
  </si>
  <si>
    <t xml:space="preserve">   Ziffer 3 ANBest-P.</t>
  </si>
  <si>
    <t xml:space="preserve"> - Nicht zuwendungsfähige Ausgaben sind evtl. angebotene Rabatte, Skonti oder Boni, auch dann, wenn sie nicht  in Anspruch ge-</t>
  </si>
  <si>
    <t xml:space="preserve">   nommen werden.</t>
  </si>
  <si>
    <t>anteilige Anschaffungs-ausgaben für Instrumente 
und Ausrüstungen</t>
  </si>
  <si>
    <t>Hinweise zum Formblatt 7:</t>
  </si>
  <si>
    <t>klein</t>
  </si>
  <si>
    <t>zwischen Unternehmen, von denen mindest eines ein KMU ist</t>
  </si>
  <si>
    <t>mittel</t>
  </si>
  <si>
    <t>für Vorhaben, das von Unternehmen aus mindestens zwei Mitgliedsstaaten durchgeführt wird</t>
  </si>
  <si>
    <t>groß</t>
  </si>
  <si>
    <t>für Vorhaben, das von Unternehmen aus einem  Mitgliedsstaat und einer Vertragspartei des EWR-Abkommens durchgeführt wird</t>
  </si>
  <si>
    <t>für Vorhaben, das zwischen einem Unternehmen und einer oder mehrerer Einrichtungen für Forschung und Wissensverbreitung durchgeführt wird</t>
  </si>
  <si>
    <t>Ergebnisse des Vorhabnens finden durch Konferenzen, Veröffentlichung, Open-Access-Repositorien oder durch gebührenfreie Software bzw. Open-Source-Software weite Verbreitung</t>
  </si>
  <si>
    <t xml:space="preserve">getrennte Kalkulationen je Fördertatbestand </t>
  </si>
  <si>
    <r>
      <t xml:space="preserve">Einrichtung </t>
    </r>
    <r>
      <rPr>
        <b/>
        <sz val="7"/>
        <rFont val="Arial"/>
        <family val="2"/>
      </rPr>
      <t>mit</t>
    </r>
    <r>
      <rPr>
        <sz val="7"/>
        <rFont val="Arial"/>
        <family val="2"/>
      </rPr>
      <t xml:space="preserve"> Grundfinanzierung</t>
    </r>
  </si>
  <si>
    <r>
      <t xml:space="preserve">Einrichtung </t>
    </r>
    <r>
      <rPr>
        <b/>
        <sz val="7"/>
        <rFont val="Arial"/>
        <family val="2"/>
      </rPr>
      <t>ohne</t>
    </r>
    <r>
      <rPr>
        <sz val="7"/>
        <rFont val="Arial"/>
        <family val="2"/>
      </rPr>
      <t xml:space="preserve"> Grundfinanzierung</t>
    </r>
  </si>
  <si>
    <t>Summe über die
Gesamtlaufzeit
in EUR</t>
  </si>
  <si>
    <t>Anteile</t>
  </si>
  <si>
    <t>Gesamtausgaben
Summe 1. - 4.</t>
  </si>
  <si>
    <t>davon Zuwendung
(Zuschuss)</t>
  </si>
  <si>
    <t>Eintragungsfelder</t>
  </si>
  <si>
    <t xml:space="preserve">Gliedern Sie bitte das Vorhaben in getrennte Arbeitspakete auf. Benennen Sie das betreffende Arbeitspaket und beschreiben Sie die Arbeitsinhalte (Forschungs- und Entwicklungsleistungen). Ggf. kann eine ausführlichere und fachlich konkretere Beschreibung angefordert werden. </t>
  </si>
  <si>
    <t>juristische Person des öffentlichen Rechts und sonstige Personen des privaten Rechts sowie Gebietskörperschaften</t>
  </si>
  <si>
    <t>projektbegleitende Innovationsberatungsdienste und innovationsunterstützende Dienstleistungen</t>
  </si>
  <si>
    <t>für projektbegleitende Innovationsberatungsdienste und innovationsunterstützende Dienstleistungen</t>
  </si>
  <si>
    <t>Gesamtvorkalkulation und Berechnung der Zuwendung</t>
  </si>
  <si>
    <t>Zusammen-
arbeits-
zuschlag
ba)</t>
  </si>
  <si>
    <t>Ergebnisver-
breitungs-
zuschlag
bb)</t>
  </si>
  <si>
    <r>
      <t xml:space="preserve">Einrichtung für Forschung und Wissensverbreitung </t>
    </r>
    <r>
      <rPr>
        <b/>
        <u/>
        <sz val="9"/>
        <rFont val="Arial"/>
        <family val="2"/>
      </rPr>
      <t>ohne</t>
    </r>
    <r>
      <rPr>
        <sz val="9"/>
        <rFont val="Arial"/>
        <family val="2"/>
      </rPr>
      <t xml:space="preserve"> </t>
    </r>
    <r>
      <rPr>
        <b/>
        <sz val="9"/>
        <rFont val="Arial"/>
        <family val="2"/>
      </rPr>
      <t>Ausübung wirtschaftlicher Tätigkeiten</t>
    </r>
  </si>
  <si>
    <r>
      <t xml:space="preserve">Unternehmen
oder 
Einrichtung für Forschung und Wissensverbreitung
</t>
    </r>
    <r>
      <rPr>
        <b/>
        <u/>
        <sz val="9"/>
        <rFont val="Arial"/>
        <family val="2"/>
      </rPr>
      <t>mit</t>
    </r>
    <r>
      <rPr>
        <b/>
        <sz val="9"/>
        <rFont val="Arial"/>
        <family val="2"/>
      </rPr>
      <t xml:space="preserve"> Ausübung 
wirtschaftlicher Tätigkeiten</t>
    </r>
  </si>
  <si>
    <t>der Gesamtausgaben nach Ziffer 2.1 oder 2.2 der Richtlinien</t>
  </si>
  <si>
    <t>Erläuterung der beantragten Förderung gem. Fördertatbeständen industrielle Forschung und experimentelle Entwicklung 
i. V. m. Ziffer 3.,5.4, 5.5 und 5.6 der Richtlinien.</t>
  </si>
  <si>
    <r>
      <rPr>
        <b/>
        <sz val="12"/>
        <color indexed="10"/>
        <rFont val="Univers BQ"/>
      </rPr>
      <t>nur</t>
    </r>
    <r>
      <rPr>
        <b/>
        <sz val="10"/>
        <color indexed="10"/>
        <rFont val="Univers BQ"/>
      </rPr>
      <t xml:space="preserve"> </t>
    </r>
    <r>
      <rPr>
        <b/>
        <sz val="10"/>
        <rFont val="Univers BQ"/>
      </rPr>
      <t xml:space="preserve">für Unternehmen und Einrichtungen für Forschung und Wissensverbreitung
</t>
    </r>
    <r>
      <rPr>
        <b/>
        <u/>
        <sz val="10"/>
        <rFont val="Univers BQ"/>
      </rPr>
      <t>mit</t>
    </r>
    <r>
      <rPr>
        <b/>
        <sz val="10"/>
        <rFont val="Univers BQ"/>
      </rPr>
      <t xml:space="preserve"> Ausübung wirtschaftlicher Tätigkeiten nach Ziffer 5.4.1 und 5.4.2 der Richtlinien</t>
    </r>
  </si>
  <si>
    <t>Gemeinschafts- oder Verbundprojekt</t>
  </si>
  <si>
    <t xml:space="preserve">Ausgaben für projektbegleitende Innovationsberatungsdienste und innovationsunterstützende Dienstleistungen </t>
  </si>
  <si>
    <t>Ermittlung der Gesamtausgaben nach Ziffer 2.1 oder 2.2 der Richtlinien</t>
  </si>
  <si>
    <r>
      <t xml:space="preserve">max. Zuschuss:
EUR 500.000,00
</t>
    </r>
    <r>
      <rPr>
        <b/>
        <sz val="7"/>
        <color indexed="10"/>
        <rFont val="Arial"/>
        <family val="2"/>
      </rPr>
      <t>(über Fördertatbestände kumuliert)</t>
    </r>
  </si>
  <si>
    <r>
      <rPr>
        <b/>
        <sz val="12"/>
        <color indexed="10"/>
        <rFont val="Univers BQ"/>
      </rPr>
      <t>nur</t>
    </r>
    <r>
      <rPr>
        <b/>
        <sz val="10"/>
        <rFont val="Univers BQ"/>
      </rPr>
      <t xml:space="preserve"> rechtlich selbständige Einrichtungen für Forschung und Wissensverbreitung im Rahmen ihrer </t>
    </r>
    <r>
      <rPr>
        <b/>
        <u/>
        <sz val="10"/>
        <rFont val="Univers BQ"/>
      </rPr>
      <t>nichtwirtschaftlichen</t>
    </r>
    <r>
      <rPr>
        <b/>
        <sz val="10"/>
        <rFont val="Univers BQ"/>
      </rPr>
      <t xml:space="preserve"> Tätigkeit nach Ziffer 5.5 der Richtlinien</t>
    </r>
  </si>
  <si>
    <t>nach 2.2 der Richtlinien</t>
  </si>
  <si>
    <t>nach 2.1 der Richtlinien</t>
  </si>
  <si>
    <t>nur bei KMU</t>
  </si>
  <si>
    <t>(max. TEUR 200 unter Berücksichtigung in den letzten 36 Monaten erhaltener Beihilfen gem. Art. 2 Nr. 94 u. 95der VO (EU) Nr. 651/2014 der Kommissionv. 17. Juni 2014 zur Feststellung der Vereinbarkeit bestimmter Gruppen von Beihilfen mit dem Binnenmarkt in Anwendung der Artikel 107 und 108 des Vertrages über die Arbeitsweise der EU (veröffentlicht im ABl. EU Nr. L 187 vom 26.6.2014, S. 1))</t>
  </si>
  <si>
    <t>Beratungsvertrag:</t>
  </si>
  <si>
    <t>Ausgaben für projektbegleitende Innovationsberatungsdienste und innovationsunterstützende Dienstleistungen (nur KMU)</t>
  </si>
  <si>
    <t>Leistungszeitraum</t>
  </si>
  <si>
    <t>von</t>
  </si>
  <si>
    <t>bis</t>
  </si>
  <si>
    <t>in EUR</t>
  </si>
  <si>
    <t>Arbeitspaket-Nr.:</t>
  </si>
  <si>
    <t>Zeitraum von:</t>
  </si>
  <si>
    <t>bis:</t>
  </si>
  <si>
    <t>Kurztitel:</t>
  </si>
  <si>
    <t>Leistungsbeschreibung:</t>
  </si>
  <si>
    <t>Zielstellung:</t>
  </si>
  <si>
    <t>Ausgaben</t>
  </si>
  <si>
    <t>für projektbegleitende Innovationsberatungsdienste und innovationsunterstützende Dienstleistungen (nur KMU)</t>
  </si>
  <si>
    <t xml:space="preserve"> - Für Dienstleistungen bis zu einem Auftragsvolumen von 100.000 Euro je Los (ohne Umsatzsteuer) sind drei Angebote vorzulegen.</t>
  </si>
  <si>
    <t xml:space="preserve"> - Es ist eine Erklärung über bereits erhaltene bzw. beantragte Beihilfen für Innovationsberatungsdienste und innovationsunterstützende Dienstleistungen</t>
  </si>
  <si>
    <t xml:space="preserve"> - Für die Leistungserbringung ist ein Nachweis der Eignung des Beraters gemäß Anlage zur Förderrichtlinie beizubringen, ggf. ist ein Antrag zur Aufnahme</t>
  </si>
  <si>
    <t xml:space="preserve">   (IB-Formblatt) vorzulegen.</t>
  </si>
  <si>
    <t xml:space="preserve">   des Beraters in den Beraterpool des Landes Sachsen-Anhalt (IB-Formblatt) möglich.</t>
  </si>
  <si>
    <t xml:space="preserve"> - Der Berater hat eine Erklärung zur Frage eines Unternehmens in Schwierigkeiten (IB-Formblatt) abzugeben.</t>
  </si>
  <si>
    <t>Bezeichnung der Leistung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</si>
</sst>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 \ \ "/>
    <numFmt numFmtId="165" formatCode="mmm"/>
    <numFmt numFmtId="166" formatCode="#,##0.00\ [$EUR];\-#,##0.00\ [$EUR]"/>
    <numFmt numFmtId="167" formatCode="#,##0.00\ \ "/>
    <numFmt numFmtId="168" formatCode="#,##0.00\ "/>
  </numFmts>
  <fonts count="51">
    <font>
      <sz val="10"/>
      <name val="Arial"/>
    </font>
    <font>
      <sz val="11"/>
      <color theme="1"/>
      <name val="Calibri"/>
      <family val="2"/>
      <scheme val="minor"/>
    </font>
    <font>
      <sz val="11"/>
      <color theme="1"/>
      <name val="Calibri"/>
      <family val="2"/>
      <scheme val="minor"/>
    </font>
    <font>
      <sz val="10"/>
      <name val="Arial"/>
      <family val="2"/>
    </font>
    <font>
      <sz val="14"/>
      <name val="Univers BQ"/>
    </font>
    <font>
      <sz val="10"/>
      <name val="Helv"/>
    </font>
    <font>
      <sz val="10"/>
      <name val="Univers BQ"/>
    </font>
    <font>
      <b/>
      <sz val="9"/>
      <name val="Arial"/>
      <family val="2"/>
    </font>
    <font>
      <b/>
      <sz val="14"/>
      <name val="Arial"/>
      <family val="2"/>
    </font>
    <font>
      <sz val="14"/>
      <name val="Arial"/>
      <family val="2"/>
    </font>
    <font>
      <b/>
      <sz val="12"/>
      <name val="Arial"/>
      <family val="2"/>
    </font>
    <font>
      <b/>
      <sz val="16"/>
      <name val="Univers BQ"/>
    </font>
    <font>
      <sz val="9"/>
      <name val="Univers BQ"/>
    </font>
    <font>
      <b/>
      <sz val="10"/>
      <name val="Univers BQ"/>
    </font>
    <font>
      <b/>
      <sz val="9"/>
      <name val="Univers BQ"/>
    </font>
    <font>
      <b/>
      <sz val="6"/>
      <name val="Univers BQ"/>
    </font>
    <font>
      <b/>
      <sz val="10"/>
      <name val="Arial"/>
      <family val="2"/>
    </font>
    <font>
      <b/>
      <i/>
      <u/>
      <sz val="9"/>
      <name val="Univers BQ"/>
    </font>
    <font>
      <b/>
      <i/>
      <sz val="9"/>
      <name val="Univers BQ"/>
    </font>
    <font>
      <sz val="8"/>
      <name val="Univers BQ"/>
    </font>
    <font>
      <sz val="10"/>
      <name val="Arial"/>
      <family val="2"/>
    </font>
    <font>
      <b/>
      <sz val="16"/>
      <name val="Arial"/>
      <family val="2"/>
    </font>
    <font>
      <sz val="9"/>
      <name val="Arial"/>
      <family val="2"/>
    </font>
    <font>
      <sz val="8"/>
      <name val="Arial"/>
      <family val="2"/>
    </font>
    <font>
      <b/>
      <sz val="8"/>
      <name val="Univers BQ"/>
    </font>
    <font>
      <b/>
      <sz val="11"/>
      <name val="Univers BQ"/>
    </font>
    <font>
      <i/>
      <sz val="9"/>
      <name val="Univers BQ"/>
    </font>
    <font>
      <b/>
      <i/>
      <sz val="8"/>
      <name val="Univers BQ"/>
    </font>
    <font>
      <sz val="9"/>
      <name val="Arial"/>
      <family val="2"/>
    </font>
    <font>
      <b/>
      <i/>
      <sz val="10"/>
      <name val="Univers BQ"/>
    </font>
    <font>
      <sz val="7"/>
      <name val="Arial"/>
      <family val="2"/>
    </font>
    <font>
      <b/>
      <i/>
      <sz val="9"/>
      <name val="Arial"/>
      <family val="2"/>
    </font>
    <font>
      <b/>
      <i/>
      <sz val="10"/>
      <name val="Arial"/>
      <family val="2"/>
    </font>
    <font>
      <sz val="8"/>
      <name val="Arial"/>
      <family val="2"/>
    </font>
    <font>
      <sz val="10"/>
      <color rgb="FF000000"/>
      <name val="Arial"/>
      <family val="2"/>
    </font>
    <font>
      <sz val="22"/>
      <color rgb="FFFF0000"/>
      <name val="Arial"/>
      <family val="2"/>
    </font>
    <font>
      <sz val="10"/>
      <color rgb="FFFF0000"/>
      <name val="Arial"/>
      <family val="2"/>
    </font>
    <font>
      <b/>
      <sz val="14"/>
      <color rgb="FFFF0000"/>
      <name val="Arial"/>
      <family val="2"/>
    </font>
    <font>
      <sz val="14"/>
      <color rgb="FFFF0000"/>
      <name val="Arial"/>
      <family val="2"/>
    </font>
    <font>
      <sz val="16"/>
      <name val="Arial"/>
      <family val="2"/>
    </font>
    <font>
      <b/>
      <sz val="8"/>
      <name val="Arial"/>
      <family val="2"/>
    </font>
    <font>
      <b/>
      <sz val="12"/>
      <color indexed="10"/>
      <name val="Univers BQ"/>
    </font>
    <font>
      <b/>
      <sz val="10"/>
      <color indexed="10"/>
      <name val="Univers BQ"/>
    </font>
    <font>
      <b/>
      <u/>
      <sz val="10"/>
      <name val="Univers BQ"/>
    </font>
    <font>
      <b/>
      <sz val="7"/>
      <name val="Arial"/>
      <family val="2"/>
    </font>
    <font>
      <b/>
      <sz val="10"/>
      <color rgb="FFFF0000"/>
      <name val="Arial"/>
      <family val="2"/>
    </font>
    <font>
      <b/>
      <sz val="7"/>
      <color indexed="10"/>
      <name val="Arial"/>
      <family val="2"/>
    </font>
    <font>
      <b/>
      <i/>
      <sz val="8"/>
      <name val="Arial"/>
      <family val="2"/>
    </font>
    <font>
      <b/>
      <u/>
      <sz val="9"/>
      <name val="Arial"/>
      <family val="2"/>
    </font>
    <font>
      <b/>
      <sz val="22"/>
      <color rgb="FFFF0000"/>
      <name val="Arial"/>
      <family val="2"/>
    </font>
    <font>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FFC6"/>
        <bgColor indexed="64"/>
      </patternFill>
    </fill>
    <fill>
      <patternFill patternType="solid">
        <fgColor theme="0"/>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9">
    <xf numFmtId="0" fontId="0" fillId="0" borderId="0"/>
    <xf numFmtId="9" fontId="3" fillId="0" borderId="0" applyFont="0" applyFill="0" applyBorder="0" applyAlignment="0" applyProtection="0"/>
    <xf numFmtId="0" fontId="3" fillId="0" borderId="0"/>
    <xf numFmtId="0" fontId="5" fillId="0" borderId="0"/>
    <xf numFmtId="0" fontId="5" fillId="0" borderId="0"/>
    <xf numFmtId="0" fontId="5" fillId="0" borderId="0"/>
    <xf numFmtId="0" fontId="5" fillId="0" borderId="0"/>
    <xf numFmtId="0" fontId="2" fillId="0" borderId="0"/>
    <xf numFmtId="0" fontId="1" fillId="0" borderId="0"/>
  </cellStyleXfs>
  <cellXfs count="552">
    <xf numFmtId="0" fontId="0" fillId="0" borderId="0" xfId="0"/>
    <xf numFmtId="0" fontId="6" fillId="0" borderId="0" xfId="6" applyFont="1" applyProtection="1">
      <protection hidden="1"/>
    </xf>
    <xf numFmtId="0" fontId="6" fillId="0" borderId="0" xfId="6" applyFont="1" applyBorder="1" applyProtection="1">
      <protection hidden="1"/>
    </xf>
    <xf numFmtId="0" fontId="7" fillId="0" borderId="0" xfId="0" applyFont="1" applyFill="1" applyBorder="1" applyProtection="1"/>
    <xf numFmtId="0" fontId="6" fillId="0" borderId="1" xfId="6" applyFont="1" applyBorder="1" applyProtection="1">
      <protection hidden="1"/>
    </xf>
    <xf numFmtId="0" fontId="12" fillId="0" borderId="2" xfId="6" applyFont="1" applyBorder="1" applyAlignment="1" applyProtection="1">
      <alignment horizontal="center" vertical="center"/>
      <protection hidden="1"/>
    </xf>
    <xf numFmtId="0" fontId="6" fillId="0" borderId="3" xfId="0" applyFont="1" applyBorder="1" applyProtection="1">
      <protection hidden="1"/>
    </xf>
    <xf numFmtId="0" fontId="13" fillId="0" borderId="2" xfId="2" applyNumberFormat="1" applyFont="1" applyFill="1" applyBorder="1" applyAlignment="1" applyProtection="1">
      <alignment horizontal="center"/>
      <protection hidden="1"/>
    </xf>
    <xf numFmtId="0" fontId="13" fillId="0" borderId="4" xfId="2" applyNumberFormat="1" applyFont="1" applyFill="1" applyBorder="1" applyAlignment="1" applyProtection="1">
      <alignment horizontal="center"/>
      <protection hidden="1"/>
    </xf>
    <xf numFmtId="9" fontId="13" fillId="0" borderId="2" xfId="2" applyNumberFormat="1" applyFont="1" applyFill="1" applyBorder="1" applyAlignment="1" applyProtection="1">
      <alignment horizontal="center"/>
      <protection hidden="1"/>
    </xf>
    <xf numFmtId="0" fontId="13" fillId="0" borderId="5" xfId="2" applyNumberFormat="1" applyFont="1" applyFill="1" applyBorder="1" applyAlignment="1" applyProtection="1">
      <alignment horizontal="center"/>
      <protection hidden="1"/>
    </xf>
    <xf numFmtId="0" fontId="14" fillId="0" borderId="5" xfId="6" applyFont="1" applyBorder="1" applyAlignment="1" applyProtection="1">
      <alignment horizontal="center" vertical="center"/>
      <protection hidden="1"/>
    </xf>
    <xf numFmtId="0" fontId="14" fillId="0" borderId="6" xfId="6" applyFont="1" applyBorder="1" applyAlignment="1" applyProtection="1">
      <alignment horizontal="center" vertical="center"/>
      <protection hidden="1"/>
    </xf>
    <xf numFmtId="9" fontId="13" fillId="0" borderId="5" xfId="2" applyNumberFormat="1" applyFont="1" applyFill="1" applyBorder="1" applyAlignment="1" applyProtection="1">
      <alignment horizontal="center"/>
      <protection hidden="1"/>
    </xf>
    <xf numFmtId="0" fontId="15" fillId="0" borderId="5" xfId="6" applyFont="1" applyBorder="1" applyAlignment="1" applyProtection="1">
      <alignment horizontal="center" vertical="center"/>
      <protection hidden="1"/>
    </xf>
    <xf numFmtId="0" fontId="15" fillId="0" borderId="6" xfId="6" applyFont="1" applyBorder="1" applyAlignment="1" applyProtection="1">
      <alignment horizontal="center" vertical="center"/>
      <protection hidden="1"/>
    </xf>
    <xf numFmtId="0" fontId="13" fillId="0" borderId="0" xfId="2" applyNumberFormat="1" applyFont="1" applyFill="1" applyBorder="1" applyAlignment="1" applyProtection="1">
      <alignment horizontal="center" vertical="top"/>
      <protection hidden="1"/>
    </xf>
    <xf numFmtId="0" fontId="13" fillId="0" borderId="5" xfId="2" applyNumberFormat="1" applyFont="1" applyFill="1" applyBorder="1" applyAlignment="1" applyProtection="1">
      <alignment horizontal="center" vertical="top"/>
      <protection hidden="1"/>
    </xf>
    <xf numFmtId="9" fontId="15" fillId="0" borderId="5" xfId="6" applyNumberFormat="1" applyFont="1" applyBorder="1" applyAlignment="1" applyProtection="1">
      <alignment horizontal="center" vertical="center"/>
      <protection hidden="1"/>
    </xf>
    <xf numFmtId="0" fontId="15" fillId="0" borderId="5" xfId="2" applyNumberFormat="1" applyFont="1" applyFill="1" applyBorder="1" applyAlignment="1" applyProtection="1">
      <alignment horizontal="center"/>
      <protection hidden="1"/>
    </xf>
    <xf numFmtId="0" fontId="14" fillId="0" borderId="7" xfId="6" applyFont="1" applyBorder="1" applyAlignment="1" applyProtection="1">
      <alignment horizontal="center" vertical="center"/>
      <protection hidden="1"/>
    </xf>
    <xf numFmtId="0" fontId="13" fillId="0" borderId="8" xfId="2" applyNumberFormat="1" applyFont="1" applyFill="1" applyBorder="1" applyAlignment="1" applyProtection="1">
      <alignment horizontal="center" vertical="top"/>
      <protection hidden="1"/>
    </xf>
    <xf numFmtId="0" fontId="16" fillId="0" borderId="7" xfId="2" applyNumberFormat="1" applyFont="1" applyFill="1" applyBorder="1" applyAlignment="1" applyProtection="1">
      <alignment horizontal="center" vertical="top"/>
      <protection hidden="1"/>
    </xf>
    <xf numFmtId="0" fontId="16" fillId="0" borderId="9" xfId="2" applyNumberFormat="1" applyFont="1" applyFill="1" applyBorder="1" applyAlignment="1" applyProtection="1">
      <alignment horizontal="center" vertical="top"/>
      <protection hidden="1"/>
    </xf>
    <xf numFmtId="0" fontId="6" fillId="0" borderId="0" xfId="6" applyFont="1" applyAlignment="1" applyProtection="1">
      <protection hidden="1"/>
    </xf>
    <xf numFmtId="1" fontId="6" fillId="0" borderId="3" xfId="6" applyNumberFormat="1" applyFont="1" applyBorder="1" applyAlignment="1" applyProtection="1">
      <alignment horizontal="center" vertical="center"/>
      <protection hidden="1"/>
    </xf>
    <xf numFmtId="0" fontId="13" fillId="0" borderId="10" xfId="2" applyNumberFormat="1" applyFont="1" applyFill="1" applyBorder="1" applyAlignment="1" applyProtection="1">
      <alignment horizontal="right" vertical="center"/>
      <protection hidden="1"/>
    </xf>
    <xf numFmtId="164" fontId="6" fillId="0" borderId="3" xfId="6" applyNumberFormat="1" applyFont="1" applyBorder="1" applyProtection="1">
      <protection hidden="1"/>
    </xf>
    <xf numFmtId="4" fontId="6" fillId="0" borderId="3" xfId="6" applyNumberFormat="1" applyFont="1" applyBorder="1" applyAlignment="1" applyProtection="1">
      <alignment horizontal="right" vertical="center"/>
      <protection hidden="1"/>
    </xf>
    <xf numFmtId="0" fontId="6" fillId="0" borderId="0" xfId="6" applyFont="1" applyBorder="1" applyAlignment="1" applyProtection="1">
      <alignment vertical="center"/>
      <protection hidden="1"/>
    </xf>
    <xf numFmtId="0" fontId="13" fillId="0" borderId="0" xfId="2" applyNumberFormat="1" applyFont="1" applyFill="1" applyBorder="1" applyAlignment="1" applyProtection="1">
      <alignment horizontal="right" vertical="center"/>
      <protection hidden="1"/>
    </xf>
    <xf numFmtId="0" fontId="0" fillId="0" borderId="0" xfId="0" applyBorder="1"/>
    <xf numFmtId="164" fontId="6" fillId="0" borderId="0" xfId="6" applyNumberFormat="1" applyFont="1" applyBorder="1" applyProtection="1">
      <protection hidden="1"/>
    </xf>
    <xf numFmtId="4" fontId="6" fillId="0" borderId="0" xfId="6" applyNumberFormat="1" applyFont="1" applyBorder="1" applyAlignment="1" applyProtection="1">
      <alignment horizontal="right" vertical="center"/>
      <protection hidden="1"/>
    </xf>
    <xf numFmtId="0" fontId="17" fillId="0" borderId="0" xfId="2" applyNumberFormat="1" applyFont="1" applyFill="1" applyBorder="1" applyAlignment="1" applyProtection="1">
      <alignment horizontal="left"/>
      <protection hidden="1"/>
    </xf>
    <xf numFmtId="0" fontId="18" fillId="0" borderId="0" xfId="2" applyNumberFormat="1" applyFont="1" applyFill="1" applyBorder="1" applyAlignment="1" applyProtection="1">
      <alignment horizontal="left"/>
      <protection hidden="1"/>
    </xf>
    <xf numFmtId="0" fontId="13" fillId="0" borderId="0" xfId="6" applyFont="1" applyBorder="1" applyAlignment="1" applyProtection="1">
      <alignment vertical="center"/>
      <protection hidden="1"/>
    </xf>
    <xf numFmtId="0" fontId="19" fillId="0" borderId="6" xfId="6" applyNumberFormat="1" applyFont="1" applyBorder="1" applyProtection="1">
      <protection hidden="1"/>
    </xf>
    <xf numFmtId="0" fontId="19" fillId="0" borderId="0" xfId="6" applyNumberFormat="1" applyFont="1" applyBorder="1" applyProtection="1">
      <protection hidden="1"/>
    </xf>
    <xf numFmtId="0" fontId="6" fillId="0" borderId="0" xfId="6" applyNumberFormat="1" applyFont="1" applyBorder="1" applyProtection="1">
      <protection hidden="1"/>
    </xf>
    <xf numFmtId="0" fontId="20" fillId="0" borderId="0" xfId="5" applyFont="1" applyProtection="1">
      <protection hidden="1"/>
    </xf>
    <xf numFmtId="0" fontId="20" fillId="0" borderId="0" xfId="5" applyFont="1" applyBorder="1" applyProtection="1">
      <protection hidden="1"/>
    </xf>
    <xf numFmtId="0" fontId="22" fillId="0" borderId="0" xfId="5" applyFont="1" applyProtection="1">
      <protection hidden="1"/>
    </xf>
    <xf numFmtId="0" fontId="23" fillId="0" borderId="0" xfId="5" applyNumberFormat="1" applyFont="1" applyProtection="1">
      <protection hidden="1"/>
    </xf>
    <xf numFmtId="0" fontId="20" fillId="0" borderId="0" xfId="5" applyNumberFormat="1" applyFont="1" applyProtection="1">
      <protection hidden="1"/>
    </xf>
    <xf numFmtId="4" fontId="20" fillId="0" borderId="0" xfId="5" applyNumberFormat="1" applyFont="1" applyProtection="1">
      <protection hidden="1"/>
    </xf>
    <xf numFmtId="0" fontId="0" fillId="0" borderId="0" xfId="0" applyAlignment="1">
      <alignment horizontal="center"/>
    </xf>
    <xf numFmtId="0" fontId="20" fillId="0" borderId="0" xfId="5" applyFont="1" applyBorder="1" applyAlignment="1" applyProtection="1">
      <protection hidden="1"/>
    </xf>
    <xf numFmtId="0" fontId="20" fillId="0" borderId="0" xfId="5" applyFont="1" applyAlignment="1" applyProtection="1">
      <protection hidden="1"/>
    </xf>
    <xf numFmtId="0" fontId="23" fillId="0" borderId="0" xfId="5" applyNumberFormat="1" applyFont="1" applyAlignment="1" applyProtection="1">
      <protection hidden="1"/>
    </xf>
    <xf numFmtId="0" fontId="20" fillId="0" borderId="0" xfId="5" applyNumberFormat="1" applyFont="1" applyAlignment="1" applyProtection="1">
      <protection hidden="1"/>
    </xf>
    <xf numFmtId="4" fontId="20" fillId="0" borderId="0" xfId="5" applyNumberFormat="1" applyFont="1" applyAlignment="1" applyProtection="1">
      <protection hidden="1"/>
    </xf>
    <xf numFmtId="0" fontId="0" fillId="0" borderId="0" xfId="0" applyAlignment="1"/>
    <xf numFmtId="0" fontId="10" fillId="0" borderId="0" xfId="0" applyFont="1" applyAlignment="1">
      <alignment horizontal="center" vertical="center"/>
    </xf>
    <xf numFmtId="0" fontId="22" fillId="0" borderId="11" xfId="0" applyFont="1" applyBorder="1" applyAlignment="1">
      <alignment horizontal="center" vertical="center"/>
    </xf>
    <xf numFmtId="165" fontId="22" fillId="0" borderId="12" xfId="0" applyNumberFormat="1" applyFont="1" applyBorder="1" applyProtection="1"/>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0" xfId="0" applyAlignment="1">
      <alignment horizontal="center" vertical="center"/>
    </xf>
    <xf numFmtId="0" fontId="16" fillId="0" borderId="0" xfId="0" applyFont="1"/>
    <xf numFmtId="0" fontId="6" fillId="0" borderId="0" xfId="5" applyFont="1" applyProtection="1">
      <protection hidden="1"/>
    </xf>
    <xf numFmtId="0" fontId="6" fillId="0" borderId="0" xfId="5" applyFont="1" applyBorder="1" applyProtection="1">
      <protection hidden="1"/>
    </xf>
    <xf numFmtId="0" fontId="12" fillId="0" borderId="2" xfId="5" applyFont="1" applyBorder="1" applyAlignment="1" applyProtection="1">
      <alignment horizontal="center" vertical="center"/>
      <protection hidden="1"/>
    </xf>
    <xf numFmtId="0" fontId="12" fillId="0" borderId="4" xfId="5" applyFont="1" applyBorder="1" applyAlignment="1" applyProtection="1">
      <alignment horizontal="center" vertical="center"/>
      <protection hidden="1"/>
    </xf>
    <xf numFmtId="0" fontId="12" fillId="0" borderId="24" xfId="5" applyFont="1" applyBorder="1" applyAlignment="1" applyProtection="1">
      <alignment horizontal="center" vertical="center"/>
      <protection hidden="1"/>
    </xf>
    <xf numFmtId="0" fontId="13" fillId="0" borderId="6" xfId="2" applyNumberFormat="1" applyFont="1" applyBorder="1" applyAlignment="1" applyProtection="1">
      <alignment horizontal="center"/>
      <protection hidden="1"/>
    </xf>
    <xf numFmtId="0" fontId="13" fillId="0" borderId="5" xfId="5" applyFont="1" applyBorder="1" applyAlignment="1" applyProtection="1">
      <alignment horizontal="center" vertical="center"/>
      <protection hidden="1"/>
    </xf>
    <xf numFmtId="0" fontId="24" fillId="0" borderId="6" xfId="5" applyFont="1" applyBorder="1" applyAlignment="1" applyProtection="1">
      <alignment horizontal="center" vertical="center"/>
      <protection hidden="1"/>
    </xf>
    <xf numFmtId="0" fontId="24" fillId="0" borderId="25" xfId="5" applyFont="1" applyBorder="1" applyAlignment="1" applyProtection="1">
      <alignment horizontal="center" vertical="center"/>
      <protection hidden="1"/>
    </xf>
    <xf numFmtId="0" fontId="16" fillId="0" borderId="5" xfId="5" applyFont="1" applyBorder="1" applyAlignment="1" applyProtection="1">
      <alignment horizontal="center" vertical="center"/>
      <protection hidden="1"/>
    </xf>
    <xf numFmtId="0" fontId="14" fillId="0" borderId="6" xfId="5" applyFont="1" applyBorder="1" applyAlignment="1" applyProtection="1">
      <alignment horizontal="center" vertical="center"/>
      <protection hidden="1"/>
    </xf>
    <xf numFmtId="0" fontId="6" fillId="0" borderId="6" xfId="5" applyNumberFormat="1" applyFont="1" applyBorder="1" applyProtection="1">
      <protection hidden="1"/>
    </xf>
    <xf numFmtId="0" fontId="6" fillId="0" borderId="0" xfId="5" applyNumberFormat="1" applyFont="1" applyProtection="1">
      <protection hidden="1"/>
    </xf>
    <xf numFmtId="0" fontId="13" fillId="0" borderId="9" xfId="2" applyNumberFormat="1" applyFont="1" applyBorder="1" applyAlignment="1" applyProtection="1">
      <alignment horizontal="center"/>
      <protection hidden="1"/>
    </xf>
    <xf numFmtId="0" fontId="14" fillId="0" borderId="9" xfId="5" applyFont="1" applyBorder="1" applyAlignment="1" applyProtection="1">
      <alignment horizontal="center" vertical="center"/>
      <protection hidden="1"/>
    </xf>
    <xf numFmtId="0" fontId="14" fillId="0" borderId="8" xfId="5" applyFont="1" applyBorder="1" applyAlignment="1" applyProtection="1">
      <alignment horizontal="center" vertical="center"/>
      <protection hidden="1"/>
    </xf>
    <xf numFmtId="0" fontId="16" fillId="0" borderId="7" xfId="5" applyFont="1" applyBorder="1" applyAlignment="1" applyProtection="1">
      <alignment horizontal="center" vertical="center"/>
      <protection hidden="1"/>
    </xf>
    <xf numFmtId="0" fontId="6" fillId="0" borderId="0" xfId="5" applyFont="1" applyBorder="1" applyAlignment="1" applyProtection="1">
      <alignment horizontal="left" vertical="center" indent="1"/>
      <protection hidden="1"/>
    </xf>
    <xf numFmtId="0" fontId="6" fillId="0" borderId="0" xfId="5" applyFont="1" applyBorder="1" applyAlignment="1" applyProtection="1">
      <alignment vertical="center"/>
      <protection hidden="1"/>
    </xf>
    <xf numFmtId="0" fontId="6" fillId="0" borderId="0" xfId="5" applyFont="1" applyAlignment="1" applyProtection="1">
      <alignment vertical="center"/>
      <protection hidden="1"/>
    </xf>
    <xf numFmtId="0" fontId="13" fillId="0" borderId="0" xfId="5" applyFont="1" applyBorder="1" applyAlignment="1" applyProtection="1">
      <alignment horizontal="center" vertical="center"/>
      <protection hidden="1"/>
    </xf>
    <xf numFmtId="164" fontId="6" fillId="0" borderId="0" xfId="5" applyNumberFormat="1" applyFont="1" applyBorder="1" applyProtection="1">
      <protection hidden="1"/>
    </xf>
    <xf numFmtId="167" fontId="14" fillId="0" borderId="0" xfId="5" applyNumberFormat="1" applyFont="1" applyBorder="1" applyAlignment="1" applyProtection="1">
      <alignment vertical="center"/>
      <protection hidden="1"/>
    </xf>
    <xf numFmtId="4" fontId="6" fillId="0" borderId="0" xfId="5" applyNumberFormat="1" applyFont="1" applyProtection="1">
      <protection hidden="1"/>
    </xf>
    <xf numFmtId="0" fontId="17" fillId="0" borderId="0" xfId="5" applyFont="1" applyBorder="1" applyAlignment="1" applyProtection="1">
      <alignment horizontal="left" vertical="center"/>
      <protection hidden="1"/>
    </xf>
    <xf numFmtId="0" fontId="14" fillId="0" borderId="0" xfId="5" applyFont="1" applyBorder="1" applyProtection="1">
      <protection hidden="1"/>
    </xf>
    <xf numFmtId="164" fontId="12" fillId="0" borderId="0" xfId="5" applyNumberFormat="1" applyFont="1" applyBorder="1" applyProtection="1">
      <protection hidden="1"/>
    </xf>
    <xf numFmtId="167" fontId="24" fillId="0" borderId="0" xfId="5" applyNumberFormat="1" applyFont="1" applyBorder="1" applyAlignment="1" applyProtection="1">
      <alignment vertical="center"/>
      <protection hidden="1"/>
    </xf>
    <xf numFmtId="0" fontId="19" fillId="0" borderId="0" xfId="5" applyFont="1" applyProtection="1">
      <protection hidden="1"/>
    </xf>
    <xf numFmtId="0" fontId="14" fillId="0" borderId="0" xfId="5" applyFont="1" applyBorder="1" applyAlignment="1" applyProtection="1">
      <alignment horizontal="left" vertical="center"/>
      <protection hidden="1"/>
    </xf>
    <xf numFmtId="0" fontId="18" fillId="0" borderId="0" xfId="5" applyFont="1" applyBorder="1" applyAlignment="1" applyProtection="1">
      <alignment horizontal="left" vertical="center"/>
      <protection hidden="1"/>
    </xf>
    <xf numFmtId="0" fontId="26" fillId="0" borderId="0" xfId="5" applyFont="1" applyBorder="1" applyProtection="1">
      <protection hidden="1"/>
    </xf>
    <xf numFmtId="164" fontId="18" fillId="0" borderId="0" xfId="5" applyNumberFormat="1" applyFont="1" applyBorder="1" applyAlignment="1" applyProtection="1">
      <alignment horizontal="right" vertical="center"/>
      <protection hidden="1"/>
    </xf>
    <xf numFmtId="164" fontId="26" fillId="0" borderId="0" xfId="5" applyNumberFormat="1" applyFont="1" applyBorder="1" applyProtection="1">
      <protection hidden="1"/>
    </xf>
    <xf numFmtId="0" fontId="12" fillId="0" borderId="0" xfId="5" applyNumberFormat="1" applyFont="1" applyProtection="1">
      <protection hidden="1"/>
    </xf>
    <xf numFmtId="4" fontId="19" fillId="0" borderId="0" xfId="5" applyNumberFormat="1" applyFont="1" applyProtection="1">
      <protection hidden="1"/>
    </xf>
    <xf numFmtId="0" fontId="19" fillId="0" borderId="0" xfId="5" applyNumberFormat="1" applyFont="1" applyProtection="1">
      <protection hidden="1"/>
    </xf>
    <xf numFmtId="0" fontId="27" fillId="0" borderId="0" xfId="5" applyFont="1" applyBorder="1" applyAlignment="1" applyProtection="1">
      <alignment horizontal="left" vertical="center"/>
      <protection hidden="1"/>
    </xf>
    <xf numFmtId="0" fontId="6" fillId="0" borderId="0" xfId="3" applyFont="1" applyProtection="1">
      <protection hidden="1"/>
    </xf>
    <xf numFmtId="0" fontId="4" fillId="0" borderId="0" xfId="3" applyFont="1" applyBorder="1" applyAlignment="1" applyProtection="1">
      <alignment horizontal="centerContinuous"/>
      <protection hidden="1"/>
    </xf>
    <xf numFmtId="0" fontId="6" fillId="0" borderId="0" xfId="3" applyFont="1" applyBorder="1" applyAlignment="1" applyProtection="1">
      <alignment horizontal="centerContinuous"/>
      <protection hidden="1"/>
    </xf>
    <xf numFmtId="0" fontId="6" fillId="0" borderId="0" xfId="3" applyFont="1" applyBorder="1" applyProtection="1">
      <protection hidden="1"/>
    </xf>
    <xf numFmtId="0" fontId="12" fillId="0" borderId="2" xfId="3" applyFont="1" applyFill="1" applyBorder="1" applyAlignment="1" applyProtection="1">
      <alignment horizontal="center" vertical="center"/>
      <protection hidden="1"/>
    </xf>
    <xf numFmtId="0" fontId="14" fillId="0" borderId="0" xfId="3" applyFont="1" applyProtection="1">
      <protection hidden="1"/>
    </xf>
    <xf numFmtId="0" fontId="14" fillId="0" borderId="0" xfId="3" applyFont="1" applyBorder="1" applyProtection="1">
      <protection hidden="1"/>
    </xf>
    <xf numFmtId="0" fontId="6" fillId="0" borderId="0" xfId="0" applyFont="1" applyBorder="1"/>
    <xf numFmtId="0" fontId="13" fillId="0" borderId="6" xfId="2" applyNumberFormat="1" applyFont="1" applyFill="1" applyBorder="1" applyAlignment="1" applyProtection="1">
      <alignment horizontal="center"/>
      <protection hidden="1"/>
    </xf>
    <xf numFmtId="0" fontId="16" fillId="0" borderId="5" xfId="2" applyNumberFormat="1" applyFont="1" applyFill="1" applyBorder="1" applyAlignment="1" applyProtection="1">
      <alignment horizontal="center"/>
      <protection hidden="1"/>
    </xf>
    <xf numFmtId="0" fontId="13" fillId="0" borderId="7" xfId="2" applyNumberFormat="1" applyFont="1" applyFill="1" applyBorder="1" applyAlignment="1" applyProtection="1">
      <alignment horizontal="center"/>
      <protection hidden="1"/>
    </xf>
    <xf numFmtId="0" fontId="6" fillId="0" borderId="1" xfId="0" applyFont="1" applyBorder="1"/>
    <xf numFmtId="0" fontId="13" fillId="0" borderId="9" xfId="2" applyNumberFormat="1" applyFont="1" applyFill="1" applyBorder="1" applyAlignment="1" applyProtection="1">
      <alignment horizontal="center"/>
      <protection hidden="1"/>
    </xf>
    <xf numFmtId="0" fontId="16" fillId="0" borderId="7" xfId="2" applyNumberFormat="1" applyFont="1" applyFill="1" applyBorder="1" applyAlignment="1" applyProtection="1">
      <alignment horizontal="center"/>
      <protection hidden="1"/>
    </xf>
    <xf numFmtId="1" fontId="12" fillId="0" borderId="0" xfId="3" applyNumberFormat="1" applyFont="1" applyFill="1" applyBorder="1" applyAlignment="1" applyProtection="1">
      <alignment horizontal="right" vertical="center"/>
      <protection hidden="1"/>
    </xf>
    <xf numFmtId="167" fontId="12" fillId="0" borderId="0" xfId="3" applyNumberFormat="1" applyFont="1" applyBorder="1" applyAlignment="1" applyProtection="1">
      <alignment vertical="center"/>
      <protection hidden="1"/>
    </xf>
    <xf numFmtId="0" fontId="13" fillId="0" borderId="0" xfId="2" applyNumberFormat="1" applyFont="1" applyBorder="1" applyAlignment="1" applyProtection="1">
      <alignment horizontal="right" vertical="center"/>
      <protection hidden="1"/>
    </xf>
    <xf numFmtId="0" fontId="19" fillId="0" borderId="0" xfId="3" applyNumberFormat="1" applyFont="1" applyBorder="1" applyProtection="1">
      <protection hidden="1"/>
    </xf>
    <xf numFmtId="0" fontId="12" fillId="0" borderId="0" xfId="3" applyFont="1" applyBorder="1" applyProtection="1">
      <protection hidden="1"/>
    </xf>
    <xf numFmtId="0" fontId="6" fillId="0" borderId="0" xfId="3" applyNumberFormat="1" applyFont="1" applyBorder="1" applyProtection="1">
      <protection hidden="1"/>
    </xf>
    <xf numFmtId="4" fontId="6" fillId="0" borderId="0" xfId="3" applyNumberFormat="1" applyFont="1" applyBorder="1" applyProtection="1">
      <protection hidden="1"/>
    </xf>
    <xf numFmtId="0" fontId="18" fillId="0" borderId="0" xfId="3" applyFont="1" applyProtection="1">
      <protection hidden="1"/>
    </xf>
    <xf numFmtId="0" fontId="24" fillId="0" borderId="0" xfId="3" applyNumberFormat="1" applyFont="1" applyBorder="1" applyProtection="1">
      <protection hidden="1"/>
    </xf>
    <xf numFmtId="0" fontId="6" fillId="0" borderId="0" xfId="3" applyNumberFormat="1" applyFont="1" applyProtection="1">
      <protection hidden="1"/>
    </xf>
    <xf numFmtId="4" fontId="6" fillId="0" borderId="0" xfId="3" applyNumberFormat="1" applyFont="1" applyProtection="1">
      <protection hidden="1"/>
    </xf>
    <xf numFmtId="0" fontId="19" fillId="0" borderId="0" xfId="3" applyNumberFormat="1" applyFont="1" applyProtection="1">
      <protection hidden="1"/>
    </xf>
    <xf numFmtId="0" fontId="6" fillId="0" borderId="0" xfId="4" applyFont="1" applyProtection="1">
      <protection hidden="1"/>
    </xf>
    <xf numFmtId="0" fontId="6" fillId="0" borderId="0" xfId="4" applyFont="1" applyBorder="1" applyProtection="1">
      <protection hidden="1"/>
    </xf>
    <xf numFmtId="0" fontId="11" fillId="0" borderId="0" xfId="4" applyFont="1" applyBorder="1" applyAlignment="1" applyProtection="1">
      <alignment horizontal="center"/>
      <protection hidden="1"/>
    </xf>
    <xf numFmtId="0" fontId="6" fillId="0" borderId="0" xfId="4" applyFont="1" applyBorder="1" applyAlignment="1" applyProtection="1">
      <protection hidden="1"/>
    </xf>
    <xf numFmtId="0" fontId="12" fillId="0" borderId="2" xfId="4" applyFont="1" applyBorder="1" applyAlignment="1" applyProtection="1">
      <alignment horizontal="center" vertical="center"/>
      <protection hidden="1"/>
    </xf>
    <xf numFmtId="0" fontId="6" fillId="0" borderId="0" xfId="4" applyFont="1" applyAlignment="1" applyProtection="1">
      <alignment wrapText="1"/>
      <protection hidden="1"/>
    </xf>
    <xf numFmtId="0" fontId="12" fillId="0" borderId="9" xfId="4" applyFont="1" applyBorder="1" applyProtection="1">
      <protection hidden="1"/>
    </xf>
    <xf numFmtId="0" fontId="14" fillId="0" borderId="7" xfId="2" applyNumberFormat="1" applyFont="1" applyFill="1" applyBorder="1" applyAlignment="1" applyProtection="1">
      <alignment horizontal="center"/>
      <protection hidden="1"/>
    </xf>
    <xf numFmtId="0" fontId="7" fillId="0" borderId="7" xfId="2" applyNumberFormat="1" applyFont="1" applyFill="1" applyBorder="1" applyAlignment="1" applyProtection="1">
      <alignment horizontal="center"/>
      <protection hidden="1"/>
    </xf>
    <xf numFmtId="0" fontId="6" fillId="0" borderId="0" xfId="4" applyFont="1" applyBorder="1" applyAlignment="1" applyProtection="1">
      <alignment vertical="center"/>
      <protection hidden="1"/>
    </xf>
    <xf numFmtId="164" fontId="6" fillId="0" borderId="0" xfId="4" applyNumberFormat="1" applyFont="1" applyBorder="1" applyAlignment="1" applyProtection="1">
      <alignment vertical="center"/>
      <protection hidden="1"/>
    </xf>
    <xf numFmtId="0" fontId="6" fillId="0" borderId="0" xfId="0" applyFont="1" applyAlignment="1" applyProtection="1">
      <alignment vertical="center"/>
      <protection hidden="1"/>
    </xf>
    <xf numFmtId="0" fontId="13" fillId="0" borderId="0" xfId="2" applyNumberFormat="1" applyFont="1" applyFill="1" applyBorder="1" applyAlignment="1" applyProtection="1">
      <alignment horizontal="center" vertical="center"/>
      <protection hidden="1"/>
    </xf>
    <xf numFmtId="164" fontId="6" fillId="0" borderId="0" xfId="4" applyNumberFormat="1" applyFont="1" applyBorder="1" applyProtection="1">
      <protection hidden="1"/>
    </xf>
    <xf numFmtId="167" fontId="14" fillId="0" borderId="0" xfId="4" applyNumberFormat="1" applyFont="1" applyBorder="1" applyAlignment="1" applyProtection="1">
      <alignment vertical="center"/>
      <protection hidden="1"/>
    </xf>
    <xf numFmtId="0" fontId="14" fillId="0" borderId="0" xfId="4" applyFont="1" applyBorder="1" applyProtection="1">
      <protection hidden="1"/>
    </xf>
    <xf numFmtId="0" fontId="12" fillId="0" borderId="0" xfId="4" applyFont="1" applyBorder="1" applyProtection="1">
      <protection hidden="1"/>
    </xf>
    <xf numFmtId="164" fontId="14" fillId="0" borderId="0" xfId="4" applyNumberFormat="1" applyFont="1" applyBorder="1" applyAlignment="1" applyProtection="1">
      <alignment horizontal="right" vertical="center"/>
      <protection hidden="1"/>
    </xf>
    <xf numFmtId="0" fontId="19" fillId="0" borderId="0" xfId="4" applyNumberFormat="1" applyFont="1" applyProtection="1">
      <protection hidden="1"/>
    </xf>
    <xf numFmtId="0" fontId="6" fillId="0" borderId="0" xfId="4" applyNumberFormat="1" applyFont="1" applyProtection="1">
      <protection hidden="1"/>
    </xf>
    <xf numFmtId="4" fontId="6" fillId="0" borderId="0" xfId="4" applyNumberFormat="1" applyFont="1" applyProtection="1">
      <protection hidden="1"/>
    </xf>
    <xf numFmtId="0" fontId="6" fillId="0" borderId="30" xfId="4" applyFont="1" applyBorder="1" applyProtection="1">
      <protection hidden="1"/>
    </xf>
    <xf numFmtId="0" fontId="6" fillId="0" borderId="31" xfId="4" applyFont="1" applyBorder="1" applyProtection="1">
      <protection hidden="1"/>
    </xf>
    <xf numFmtId="0" fontId="6" fillId="0" borderId="32" xfId="4" applyFont="1" applyBorder="1" applyProtection="1">
      <protection hidden="1"/>
    </xf>
    <xf numFmtId="0" fontId="6" fillId="0" borderId="33" xfId="4" applyFont="1" applyBorder="1" applyProtection="1">
      <protection hidden="1"/>
    </xf>
    <xf numFmtId="0" fontId="3" fillId="0" borderId="0" xfId="0" applyFont="1" applyBorder="1" applyAlignment="1">
      <alignment vertical="center" wrapText="1"/>
    </xf>
    <xf numFmtId="0" fontId="19" fillId="0" borderId="0" xfId="4" applyFont="1" applyBorder="1" applyProtection="1">
      <protection hidden="1"/>
    </xf>
    <xf numFmtId="0" fontId="30" fillId="2" borderId="10" xfId="4" applyFont="1" applyFill="1" applyBorder="1" applyAlignment="1" applyProtection="1">
      <alignment horizontal="center" vertical="center" wrapText="1"/>
      <protection hidden="1"/>
    </xf>
    <xf numFmtId="0" fontId="6" fillId="0" borderId="34" xfId="4" applyFont="1" applyBorder="1" applyProtection="1">
      <protection hidden="1"/>
    </xf>
    <xf numFmtId="16" fontId="30" fillId="0" borderId="10" xfId="4" applyNumberFormat="1" applyFont="1" applyBorder="1" applyAlignment="1" applyProtection="1">
      <alignment horizontal="center" vertical="center" wrapText="1"/>
      <protection hidden="1"/>
    </xf>
    <xf numFmtId="0" fontId="23" fillId="0" borderId="0" xfId="0" applyFont="1" applyBorder="1" applyAlignment="1">
      <alignment vertical="center"/>
    </xf>
    <xf numFmtId="0" fontId="6" fillId="0" borderId="11" xfId="4" applyFont="1" applyBorder="1" applyProtection="1">
      <protection hidden="1"/>
    </xf>
    <xf numFmtId="0" fontId="6" fillId="0" borderId="35" xfId="4" applyFont="1" applyBorder="1" applyProtection="1">
      <protection hidden="1"/>
    </xf>
    <xf numFmtId="0" fontId="6" fillId="0" borderId="36" xfId="4" applyFont="1" applyBorder="1" applyProtection="1">
      <protection hidden="1"/>
    </xf>
    <xf numFmtId="0" fontId="22" fillId="0" borderId="38" xfId="0" applyFont="1" applyBorder="1" applyAlignment="1">
      <alignment horizontal="center" vertical="center"/>
    </xf>
    <xf numFmtId="165" fontId="22" fillId="0" borderId="13" xfId="0" applyNumberFormat="1" applyFont="1" applyBorder="1" applyProtection="1"/>
    <xf numFmtId="165" fontId="22" fillId="0" borderId="14" xfId="0" applyNumberFormat="1" applyFont="1" applyBorder="1" applyProtection="1"/>
    <xf numFmtId="165" fontId="22" fillId="0" borderId="41" xfId="0" applyNumberFormat="1" applyFont="1" applyBorder="1" applyProtection="1"/>
    <xf numFmtId="165" fontId="22" fillId="0" borderId="42" xfId="0" applyNumberFormat="1" applyFont="1" applyBorder="1" applyProtection="1"/>
    <xf numFmtId="165" fontId="22" fillId="0" borderId="43" xfId="0" applyNumberFormat="1" applyFont="1" applyBorder="1" applyProtection="1"/>
    <xf numFmtId="0" fontId="0" fillId="0" borderId="30" xfId="0" applyBorder="1"/>
    <xf numFmtId="0" fontId="0" fillId="0" borderId="31" xfId="0" applyBorder="1"/>
    <xf numFmtId="0" fontId="0" fillId="0" borderId="35" xfId="0" applyBorder="1"/>
    <xf numFmtId="0" fontId="32" fillId="0" borderId="0" xfId="0" applyFont="1" applyBorder="1" applyAlignment="1">
      <alignment horizontal="center" vertical="center" wrapText="1"/>
    </xf>
    <xf numFmtId="0" fontId="13" fillId="0" borderId="0" xfId="4" applyFont="1" applyBorder="1" applyAlignment="1" applyProtection="1">
      <alignment horizontal="right" vertical="center"/>
      <protection hidden="1"/>
    </xf>
    <xf numFmtId="0" fontId="29" fillId="0" borderId="0" xfId="4" applyFont="1" applyBorder="1" applyAlignment="1" applyProtection="1">
      <alignment horizontal="left" vertical="center"/>
      <protection hidden="1"/>
    </xf>
    <xf numFmtId="0" fontId="13" fillId="0" borderId="3" xfId="2" applyNumberFormat="1" applyFont="1" applyFill="1" applyBorder="1" applyAlignment="1" applyProtection="1">
      <alignment horizontal="center"/>
      <protection hidden="1"/>
    </xf>
    <xf numFmtId="0" fontId="14" fillId="0" borderId="0" xfId="6" applyFont="1" applyBorder="1" applyAlignment="1" applyProtection="1">
      <alignment horizontal="center" vertical="center"/>
      <protection hidden="1"/>
    </xf>
    <xf numFmtId="0" fontId="0" fillId="0" borderId="0" xfId="0" applyBorder="1" applyProtection="1"/>
    <xf numFmtId="1" fontId="6" fillId="0" borderId="0" xfId="6" applyNumberFormat="1" applyFont="1" applyFill="1" applyBorder="1" applyAlignment="1" applyProtection="1">
      <alignment horizontal="center" vertical="center"/>
    </xf>
    <xf numFmtId="0" fontId="6" fillId="0" borderId="0" xfId="6" applyFont="1" applyFill="1" applyBorder="1" applyAlignment="1" applyProtection="1">
      <alignment horizontal="left" vertical="center"/>
    </xf>
    <xf numFmtId="4" fontId="6" fillId="0" borderId="0" xfId="6" applyNumberFormat="1" applyFont="1" applyFill="1" applyBorder="1" applyAlignment="1" applyProtection="1">
      <alignment horizontal="center" vertical="center"/>
    </xf>
    <xf numFmtId="4" fontId="6" fillId="0" borderId="0" xfId="6" applyNumberFormat="1" applyFont="1" applyFill="1" applyBorder="1" applyAlignment="1" applyProtection="1">
      <alignment horizontal="right" vertical="center"/>
    </xf>
    <xf numFmtId="0" fontId="6" fillId="0" borderId="0" xfId="3" applyFont="1" applyProtection="1">
      <protection locked="0"/>
    </xf>
    <xf numFmtId="0" fontId="11" fillId="0" borderId="0" xfId="4" applyFont="1" applyBorder="1" applyAlignment="1" applyProtection="1">
      <alignment horizontal="center"/>
      <protection hidden="1"/>
    </xf>
    <xf numFmtId="0" fontId="29" fillId="0" borderId="0" xfId="4" applyFont="1" applyBorder="1" applyAlignment="1" applyProtection="1">
      <alignment horizontal="center" vertical="center" wrapText="1"/>
      <protection hidden="1"/>
    </xf>
    <xf numFmtId="0" fontId="29" fillId="0" borderId="0" xfId="4" applyFont="1" applyBorder="1" applyAlignment="1" applyProtection="1">
      <alignment horizontal="right" vertical="center"/>
      <protection hidden="1"/>
    </xf>
    <xf numFmtId="0" fontId="31" fillId="0" borderId="30" xfId="0" applyFont="1" applyBorder="1" applyAlignment="1">
      <alignment horizontal="center" vertical="center" wrapText="1"/>
    </xf>
    <xf numFmtId="0" fontId="6" fillId="3" borderId="10" xfId="6" applyFont="1" applyFill="1" applyBorder="1" applyAlignment="1" applyProtection="1">
      <alignment horizontal="left" vertical="center"/>
      <protection locked="0"/>
    </xf>
    <xf numFmtId="4" fontId="6" fillId="3" borderId="10" xfId="6" applyNumberFormat="1" applyFont="1" applyFill="1" applyBorder="1" applyAlignment="1" applyProtection="1">
      <alignment horizontal="center" vertical="center"/>
      <protection locked="0"/>
    </xf>
    <xf numFmtId="4" fontId="6" fillId="3" borderId="10" xfId="6" applyNumberFormat="1" applyFont="1" applyFill="1" applyBorder="1" applyAlignment="1" applyProtection="1">
      <alignment horizontal="right" vertical="center"/>
      <protection locked="0"/>
    </xf>
    <xf numFmtId="4" fontId="6" fillId="3" borderId="3" xfId="6" applyNumberFormat="1" applyFont="1" applyFill="1" applyBorder="1" applyAlignment="1" applyProtection="1">
      <alignment horizontal="right" vertical="center"/>
      <protection locked="0"/>
    </xf>
    <xf numFmtId="4" fontId="6" fillId="0" borderId="10" xfId="6" applyNumberFormat="1" applyFont="1" applyFill="1" applyBorder="1" applyAlignment="1" applyProtection="1">
      <alignment horizontal="right" vertical="center"/>
    </xf>
    <xf numFmtId="4" fontId="13" fillId="0" borderId="10" xfId="6" applyNumberFormat="1" applyFont="1" applyFill="1" applyBorder="1" applyAlignment="1" applyProtection="1">
      <alignment horizontal="center" vertical="center"/>
      <protection hidden="1"/>
    </xf>
    <xf numFmtId="0" fontId="22" fillId="0" borderId="39" xfId="0" applyFont="1" applyFill="1" applyBorder="1" applyAlignment="1" applyProtection="1">
      <alignment horizontal="center"/>
    </xf>
    <xf numFmtId="0" fontId="22" fillId="0" borderId="7" xfId="0" applyFont="1" applyFill="1" applyBorder="1" applyAlignment="1" applyProtection="1">
      <alignment horizontal="center"/>
    </xf>
    <xf numFmtId="0" fontId="22" fillId="0" borderId="40" xfId="0" applyFont="1" applyFill="1" applyBorder="1" applyAlignment="1" applyProtection="1">
      <alignment horizontal="center"/>
    </xf>
    <xf numFmtId="0" fontId="22" fillId="0" borderId="17" xfId="0" applyFont="1" applyFill="1" applyBorder="1" applyAlignment="1" applyProtection="1">
      <alignment horizontal="center"/>
    </xf>
    <xf numFmtId="0" fontId="22" fillId="0" borderId="10" xfId="0" applyFont="1" applyFill="1" applyBorder="1" applyAlignment="1" applyProtection="1">
      <alignment horizontal="center"/>
    </xf>
    <xf numFmtId="0" fontId="22" fillId="0" borderId="18" xfId="0" applyFont="1" applyFill="1" applyBorder="1" applyAlignment="1" applyProtection="1">
      <alignment horizontal="center"/>
    </xf>
    <xf numFmtId="0" fontId="22" fillId="0" borderId="20" xfId="0" applyFont="1" applyFill="1" applyBorder="1" applyAlignment="1" applyProtection="1">
      <alignment horizontal="center"/>
    </xf>
    <xf numFmtId="0" fontId="22" fillId="0" borderId="21" xfId="0" applyFont="1" applyFill="1" applyBorder="1" applyAlignment="1" applyProtection="1">
      <alignment horizontal="center"/>
    </xf>
    <xf numFmtId="0" fontId="22" fillId="0" borderId="22" xfId="0" applyFont="1" applyFill="1" applyBorder="1" applyAlignment="1" applyProtection="1">
      <alignment horizontal="center"/>
    </xf>
    <xf numFmtId="4" fontId="23" fillId="0" borderId="23" xfId="0" applyNumberFormat="1" applyFont="1" applyFill="1" applyBorder="1" applyAlignment="1">
      <alignment horizontal="center" vertical="center"/>
    </xf>
    <xf numFmtId="4" fontId="19" fillId="0" borderId="23" xfId="6" applyNumberFormat="1" applyFont="1" applyFill="1" applyBorder="1" applyAlignment="1" applyProtection="1">
      <alignment horizontal="center" vertical="center"/>
      <protection locked="0"/>
    </xf>
    <xf numFmtId="0" fontId="0" fillId="0" borderId="0" xfId="0" applyFill="1" applyAlignment="1"/>
    <xf numFmtId="0" fontId="0" fillId="0" borderId="0" xfId="0" applyFill="1"/>
    <xf numFmtId="4" fontId="0" fillId="0" borderId="0" xfId="0" applyNumberFormat="1" applyFill="1"/>
    <xf numFmtId="0" fontId="0" fillId="0" borderId="0" xfId="0" applyFill="1" applyAlignment="1">
      <alignment horizontal="center" vertical="center"/>
    </xf>
    <xf numFmtId="0" fontId="10" fillId="0" borderId="10" xfId="0" applyNumberFormat="1" applyFont="1" applyFill="1" applyBorder="1" applyAlignment="1">
      <alignment horizontal="center" vertical="center"/>
    </xf>
    <xf numFmtId="4" fontId="0" fillId="3" borderId="8" xfId="0" applyNumberFormat="1" applyFill="1" applyBorder="1" applyAlignment="1" applyProtection="1">
      <alignment horizontal="center" vertical="center"/>
      <protection locked="0"/>
    </xf>
    <xf numFmtId="0" fontId="22" fillId="0" borderId="44" xfId="0" applyFont="1" applyFill="1" applyBorder="1" applyAlignment="1" applyProtection="1">
      <alignment horizontal="center"/>
    </xf>
    <xf numFmtId="0" fontId="22" fillId="0" borderId="45" xfId="0" applyFont="1" applyFill="1" applyBorder="1" applyAlignment="1" applyProtection="1">
      <alignment horizontal="center"/>
    </xf>
    <xf numFmtId="0" fontId="22" fillId="0" borderId="46" xfId="0" applyFont="1" applyFill="1" applyBorder="1" applyAlignment="1" applyProtection="1">
      <alignment horizontal="center"/>
    </xf>
    <xf numFmtId="0" fontId="10" fillId="0" borderId="10" xfId="0" applyFont="1" applyFill="1" applyBorder="1" applyAlignment="1">
      <alignment horizontal="center" vertical="center"/>
    </xf>
    <xf numFmtId="1" fontId="6" fillId="0" borderId="10" xfId="5" applyNumberFormat="1" applyFont="1" applyFill="1" applyBorder="1" applyAlignment="1" applyProtection="1">
      <alignment horizontal="center" vertical="center"/>
      <protection locked="0"/>
    </xf>
    <xf numFmtId="0" fontId="6" fillId="3" borderId="10" xfId="5" applyNumberFormat="1" applyFont="1" applyFill="1" applyBorder="1" applyAlignment="1" applyProtection="1">
      <alignment horizontal="left" vertical="center"/>
      <protection locked="0"/>
    </xf>
    <xf numFmtId="1" fontId="6" fillId="3" borderId="10" xfId="5" applyNumberFormat="1" applyFont="1" applyFill="1" applyBorder="1" applyAlignment="1" applyProtection="1">
      <alignment horizontal="center" vertical="center"/>
      <protection locked="0"/>
    </xf>
    <xf numFmtId="0" fontId="6" fillId="3" borderId="10" xfId="5" applyNumberFormat="1" applyFont="1" applyFill="1" applyBorder="1" applyAlignment="1" applyProtection="1">
      <alignment horizontal="center" vertical="center"/>
      <protection locked="0"/>
    </xf>
    <xf numFmtId="4" fontId="6" fillId="3" borderId="10" xfId="5" applyNumberFormat="1" applyFont="1" applyFill="1" applyBorder="1" applyAlignment="1" applyProtection="1">
      <alignment horizontal="center" vertical="center"/>
      <protection locked="0"/>
    </xf>
    <xf numFmtId="4" fontId="6" fillId="0" borderId="10" xfId="5" applyNumberFormat="1" applyFont="1" applyFill="1" applyBorder="1" applyAlignment="1" applyProtection="1">
      <alignment horizontal="right" vertical="center" indent="2"/>
    </xf>
    <xf numFmtId="1" fontId="6" fillId="0" borderId="7" xfId="5" applyNumberFormat="1" applyFont="1" applyFill="1" applyBorder="1" applyAlignment="1" applyProtection="1">
      <alignment horizontal="center" vertical="center"/>
      <protection locked="0"/>
    </xf>
    <xf numFmtId="1" fontId="6" fillId="3" borderId="7" xfId="5" applyNumberFormat="1" applyFont="1" applyFill="1" applyBorder="1" applyAlignment="1" applyProtection="1">
      <alignment horizontal="center" vertical="center"/>
      <protection locked="0"/>
    </xf>
    <xf numFmtId="4" fontId="13" fillId="0" borderId="10" xfId="5" applyNumberFormat="1" applyFont="1" applyFill="1" applyBorder="1" applyAlignment="1" applyProtection="1">
      <alignment horizontal="right" vertical="center" indent="2"/>
      <protection hidden="1"/>
    </xf>
    <xf numFmtId="164" fontId="25" fillId="0" borderId="26" xfId="5" applyNumberFormat="1" applyFont="1" applyFill="1" applyBorder="1" applyAlignment="1" applyProtection="1">
      <alignment horizontal="center" vertical="center"/>
      <protection hidden="1"/>
    </xf>
    <xf numFmtId="0" fontId="13" fillId="0" borderId="27" xfId="5" applyNumberFormat="1" applyFont="1" applyFill="1" applyBorder="1" applyAlignment="1" applyProtection="1">
      <alignment horizontal="center" vertical="center"/>
      <protection hidden="1"/>
    </xf>
    <xf numFmtId="0" fontId="13" fillId="0" borderId="28" xfId="5" applyNumberFormat="1" applyFont="1" applyFill="1" applyBorder="1" applyAlignment="1" applyProtection="1">
      <alignment horizontal="center" vertical="center"/>
      <protection hidden="1"/>
    </xf>
    <xf numFmtId="1" fontId="6" fillId="0" borderId="10" xfId="3" applyNumberFormat="1" applyFont="1" applyFill="1" applyBorder="1" applyAlignment="1" applyProtection="1">
      <alignment horizontal="center" vertical="center"/>
      <protection locked="0"/>
    </xf>
    <xf numFmtId="0" fontId="6" fillId="3" borderId="10" xfId="3" applyNumberFormat="1" applyFont="1" applyFill="1" applyBorder="1" applyAlignment="1" applyProtection="1">
      <alignment horizontal="left" vertical="center"/>
      <protection locked="0"/>
    </xf>
    <xf numFmtId="1" fontId="6" fillId="3" borderId="10" xfId="3" applyNumberFormat="1" applyFont="1" applyFill="1" applyBorder="1" applyAlignment="1" applyProtection="1">
      <alignment horizontal="center" vertical="center"/>
      <protection locked="0"/>
    </xf>
    <xf numFmtId="4" fontId="6" fillId="3" borderId="10" xfId="3" applyNumberFormat="1" applyFont="1" applyFill="1" applyBorder="1" applyAlignment="1" applyProtection="1">
      <alignment horizontal="right" vertical="center"/>
      <protection locked="0"/>
    </xf>
    <xf numFmtId="4" fontId="13" fillId="0" borderId="10" xfId="3" applyNumberFormat="1" applyFont="1" applyFill="1" applyBorder="1" applyAlignment="1" applyProtection="1">
      <alignment horizontal="right" vertical="center" indent="2"/>
      <protection hidden="1"/>
    </xf>
    <xf numFmtId="0" fontId="13" fillId="4" borderId="27" xfId="5" applyNumberFormat="1" applyFont="1" applyFill="1" applyBorder="1" applyAlignment="1" applyProtection="1">
      <alignment horizontal="center" vertical="center"/>
      <protection hidden="1"/>
    </xf>
    <xf numFmtId="0" fontId="13" fillId="4" borderId="28" xfId="5" applyNumberFormat="1" applyFont="1" applyFill="1" applyBorder="1" applyAlignment="1" applyProtection="1">
      <alignment horizontal="center" vertical="center"/>
      <protection hidden="1"/>
    </xf>
    <xf numFmtId="0" fontId="18" fillId="0" borderId="0" xfId="5" applyFont="1" applyFill="1" applyBorder="1" applyAlignment="1" applyProtection="1">
      <alignment horizontal="left" vertical="center"/>
      <protection hidden="1"/>
    </xf>
    <xf numFmtId="0" fontId="6" fillId="0" borderId="0" xfId="3" applyFont="1" applyFill="1" applyBorder="1" applyProtection="1">
      <protection hidden="1"/>
    </xf>
    <xf numFmtId="0" fontId="6" fillId="0" borderId="0" xfId="3" applyNumberFormat="1" applyFont="1" applyFill="1" applyBorder="1" applyProtection="1">
      <protection hidden="1"/>
    </xf>
    <xf numFmtId="4" fontId="6" fillId="0" borderId="0" xfId="3" applyNumberFormat="1" applyFont="1" applyFill="1" applyBorder="1" applyProtection="1">
      <protection hidden="1"/>
    </xf>
    <xf numFmtId="0" fontId="6" fillId="0" borderId="0" xfId="5" applyFont="1" applyFill="1" applyProtection="1">
      <protection hidden="1"/>
    </xf>
    <xf numFmtId="0" fontId="17" fillId="0" borderId="0" xfId="5" applyFont="1" applyFill="1" applyBorder="1" applyAlignment="1" applyProtection="1">
      <alignment horizontal="left" vertical="center"/>
      <protection hidden="1"/>
    </xf>
    <xf numFmtId="0" fontId="6" fillId="0" borderId="0" xfId="3" applyFont="1" applyFill="1" applyProtection="1">
      <protection hidden="1"/>
    </xf>
    <xf numFmtId="0" fontId="23" fillId="0" borderId="0" xfId="0" applyFont="1" applyBorder="1" applyAlignment="1">
      <alignment horizontal="right" vertical="center"/>
    </xf>
    <xf numFmtId="0" fontId="11" fillId="0" borderId="23" xfId="4" applyFont="1" applyFill="1" applyBorder="1" applyAlignment="1" applyProtection="1">
      <alignment horizontal="center" vertical="center"/>
      <protection hidden="1"/>
    </xf>
    <xf numFmtId="0" fontId="16" fillId="0" borderId="0" xfId="0" applyFont="1" applyBorder="1"/>
    <xf numFmtId="0" fontId="40" fillId="0" borderId="0" xfId="0" applyFont="1" applyBorder="1" applyAlignment="1">
      <alignment vertical="center"/>
    </xf>
    <xf numFmtId="0" fontId="0" fillId="0" borderId="0" xfId="0" applyBorder="1" applyAlignment="1"/>
    <xf numFmtId="0" fontId="0" fillId="0" borderId="0" xfId="0" applyFill="1" applyBorder="1" applyAlignment="1"/>
    <xf numFmtId="0" fontId="5" fillId="0" borderId="0" xfId="4"/>
    <xf numFmtId="0" fontId="10" fillId="3" borderId="10" xfId="4" applyFont="1" applyFill="1" applyBorder="1" applyAlignment="1" applyProtection="1">
      <alignment horizontal="center" vertical="center" wrapText="1"/>
      <protection locked="0" hidden="1"/>
    </xf>
    <xf numFmtId="0" fontId="10" fillId="3" borderId="18" xfId="4" applyFont="1" applyFill="1" applyBorder="1" applyAlignment="1" applyProtection="1">
      <alignment horizontal="center" vertical="center" wrapText="1"/>
      <protection locked="0" hidden="1"/>
    </xf>
    <xf numFmtId="0" fontId="7" fillId="2" borderId="20" xfId="4" applyFont="1" applyFill="1" applyBorder="1" applyAlignment="1" applyProtection="1">
      <alignment horizontal="center" vertical="center" wrapText="1"/>
      <protection hidden="1"/>
    </xf>
    <xf numFmtId="0" fontId="30" fillId="2" borderId="21" xfId="4" applyFont="1" applyFill="1" applyBorder="1" applyAlignment="1" applyProtection="1">
      <alignment horizontal="center" vertical="center" wrapText="1"/>
      <protection hidden="1"/>
    </xf>
    <xf numFmtId="0" fontId="10" fillId="3" borderId="22" xfId="4" applyFont="1" applyFill="1" applyBorder="1" applyAlignment="1" applyProtection="1">
      <alignment horizontal="center" vertical="center" wrapText="1"/>
      <protection locked="0" hidden="1"/>
    </xf>
    <xf numFmtId="0" fontId="16" fillId="0" borderId="0" xfId="0" applyFont="1" applyBorder="1" applyAlignment="1">
      <alignment horizontal="right"/>
    </xf>
    <xf numFmtId="14" fontId="10" fillId="0" borderId="23" xfId="0" applyNumberFormat="1" applyFont="1" applyFill="1" applyBorder="1" applyAlignment="1">
      <alignment horizontal="center" vertical="center" wrapText="1"/>
    </xf>
    <xf numFmtId="0" fontId="0" fillId="0" borderId="32" xfId="0" applyBorder="1"/>
    <xf numFmtId="0" fontId="0" fillId="0" borderId="33" xfId="0" applyBorder="1"/>
    <xf numFmtId="0" fontId="0" fillId="0" borderId="34" xfId="0" applyBorder="1"/>
    <xf numFmtId="0" fontId="16" fillId="0" borderId="37" xfId="0" applyFont="1" applyFill="1" applyBorder="1" applyAlignment="1">
      <alignment horizontal="center"/>
    </xf>
    <xf numFmtId="0" fontId="16" fillId="0" borderId="30" xfId="0" applyFont="1" applyFill="1" applyBorder="1" applyAlignment="1">
      <alignment horizontal="center"/>
    </xf>
    <xf numFmtId="0" fontId="16" fillId="0" borderId="63" xfId="0" applyNumberFormat="1" applyFont="1" applyFill="1" applyBorder="1" applyAlignment="1">
      <alignment horizontal="center" vertical="center" wrapText="1"/>
    </xf>
    <xf numFmtId="4" fontId="16" fillId="0" borderId="37" xfId="0" applyNumberFormat="1" applyFont="1" applyFill="1" applyBorder="1" applyAlignment="1">
      <alignment horizontal="right" vertical="center"/>
    </xf>
    <xf numFmtId="4" fontId="10" fillId="0" borderId="37" xfId="0" applyNumberFormat="1" applyFont="1" applyFill="1" applyBorder="1" applyAlignment="1">
      <alignment horizontal="right" vertical="center"/>
    </xf>
    <xf numFmtId="0" fontId="31" fillId="0" borderId="26" xfId="0" applyFont="1" applyBorder="1" applyAlignment="1">
      <alignment horizontal="center" vertical="center" wrapText="1"/>
    </xf>
    <xf numFmtId="4" fontId="16" fillId="0" borderId="23" xfId="0" applyNumberFormat="1" applyFont="1" applyFill="1" applyBorder="1" applyAlignment="1">
      <alignment horizontal="right" vertical="center"/>
    </xf>
    <xf numFmtId="4" fontId="10" fillId="0" borderId="23" xfId="0" applyNumberFormat="1" applyFont="1" applyFill="1" applyBorder="1" applyAlignment="1">
      <alignment horizontal="right" vertical="center"/>
    </xf>
    <xf numFmtId="0" fontId="0" fillId="0" borderId="0" xfId="0" applyFill="1" applyBorder="1"/>
    <xf numFmtId="0" fontId="0" fillId="0" borderId="26" xfId="0" applyBorder="1"/>
    <xf numFmtId="1" fontId="13" fillId="0" borderId="59" xfId="4" applyNumberFormat="1" applyFont="1" applyFill="1" applyBorder="1" applyAlignment="1" applyProtection="1">
      <alignment horizontal="center" vertical="center" wrapText="1"/>
      <protection hidden="1"/>
    </xf>
    <xf numFmtId="9" fontId="3" fillId="2" borderId="47" xfId="0" applyNumberFormat="1" applyFont="1" applyFill="1" applyBorder="1" applyAlignment="1">
      <alignment vertical="center"/>
    </xf>
    <xf numFmtId="0" fontId="0" fillId="0" borderId="0" xfId="0" applyFill="1" applyBorder="1" applyAlignment="1">
      <alignment horizontal="center"/>
    </xf>
    <xf numFmtId="0" fontId="0" fillId="0" borderId="11" xfId="0" applyBorder="1"/>
    <xf numFmtId="0" fontId="0" fillId="0" borderId="35" xfId="0" applyBorder="1" applyAlignment="1">
      <alignment horizontal="center"/>
    </xf>
    <xf numFmtId="0" fontId="0" fillId="0" borderId="36" xfId="0" applyBorder="1"/>
    <xf numFmtId="1" fontId="12" fillId="0" borderId="2" xfId="4" applyNumberFormat="1" applyFont="1" applyFill="1" applyBorder="1" applyAlignment="1" applyProtection="1">
      <alignment horizontal="center" vertical="center"/>
      <protection locked="0"/>
    </xf>
    <xf numFmtId="0" fontId="12" fillId="3" borderId="2" xfId="4" applyFont="1" applyFill="1" applyBorder="1" applyAlignment="1" applyProtection="1">
      <alignment horizontal="left" vertical="center"/>
      <protection locked="0"/>
    </xf>
    <xf numFmtId="49" fontId="12" fillId="3" borderId="2" xfId="4" applyNumberFormat="1" applyFont="1" applyFill="1" applyBorder="1" applyAlignment="1" applyProtection="1">
      <alignment horizontal="center" vertical="center"/>
      <protection locked="0"/>
    </xf>
    <xf numFmtId="4" fontId="12" fillId="3" borderId="2" xfId="4" applyNumberFormat="1" applyFont="1" applyFill="1" applyBorder="1" applyAlignment="1" applyProtection="1">
      <alignment horizontal="right" vertical="center"/>
      <protection locked="0"/>
    </xf>
    <xf numFmtId="1" fontId="12" fillId="3" borderId="2" xfId="4" applyNumberFormat="1" applyFont="1" applyFill="1" applyBorder="1" applyAlignment="1" applyProtection="1">
      <alignment horizontal="center" vertical="center"/>
      <protection locked="0"/>
    </xf>
    <xf numFmtId="1" fontId="12" fillId="0" borderId="2" xfId="4" applyNumberFormat="1" applyFont="1" applyFill="1" applyBorder="1" applyAlignment="1" applyProtection="1">
      <alignment horizontal="center" vertical="center"/>
    </xf>
    <xf numFmtId="4" fontId="12" fillId="0" borderId="2" xfId="4" applyNumberFormat="1" applyFont="1" applyFill="1" applyBorder="1" applyAlignment="1" applyProtection="1">
      <alignment horizontal="right" vertical="center"/>
      <protection hidden="1"/>
    </xf>
    <xf numFmtId="0" fontId="6" fillId="0" borderId="0" xfId="4" applyFont="1" applyAlignment="1" applyProtection="1">
      <protection hidden="1"/>
    </xf>
    <xf numFmtId="168" fontId="13" fillId="0" borderId="7" xfId="4" applyNumberFormat="1" applyFont="1" applyFill="1" applyBorder="1" applyAlignment="1" applyProtection="1">
      <alignment vertical="center"/>
      <protection hidden="1"/>
    </xf>
    <xf numFmtId="1" fontId="12" fillId="0" borderId="10" xfId="4" applyNumberFormat="1" applyFont="1" applyFill="1" applyBorder="1" applyAlignment="1" applyProtection="1">
      <alignment horizontal="center" vertical="center"/>
      <protection locked="0"/>
    </xf>
    <xf numFmtId="0" fontId="12" fillId="3" borderId="10" xfId="4" applyFont="1" applyFill="1" applyBorder="1" applyAlignment="1" applyProtection="1">
      <alignment horizontal="left" vertical="center"/>
      <protection locked="0"/>
    </xf>
    <xf numFmtId="49" fontId="12" fillId="3" borderId="10" xfId="4" applyNumberFormat="1" applyFont="1" applyFill="1" applyBorder="1" applyAlignment="1" applyProtection="1">
      <alignment horizontal="center" vertical="center"/>
      <protection locked="0"/>
    </xf>
    <xf numFmtId="4" fontId="12" fillId="3" borderId="10" xfId="4" applyNumberFormat="1" applyFont="1" applyFill="1" applyBorder="1" applyAlignment="1" applyProtection="1">
      <alignment horizontal="right" vertical="center"/>
      <protection locked="0"/>
    </xf>
    <xf numFmtId="1" fontId="12" fillId="3" borderId="10" xfId="4" applyNumberFormat="1" applyFont="1" applyFill="1" applyBorder="1" applyAlignment="1" applyProtection="1">
      <alignment horizontal="center" vertical="center"/>
      <protection locked="0"/>
    </xf>
    <xf numFmtId="1" fontId="12" fillId="0" borderId="10" xfId="4" applyNumberFormat="1" applyFont="1" applyFill="1" applyBorder="1" applyAlignment="1" applyProtection="1">
      <alignment horizontal="center" vertical="center"/>
    </xf>
    <xf numFmtId="4" fontId="12" fillId="0" borderId="10" xfId="4" applyNumberFormat="1" applyFont="1" applyFill="1" applyBorder="1" applyAlignment="1" applyProtection="1">
      <alignment horizontal="right" vertical="center"/>
      <protection hidden="1"/>
    </xf>
    <xf numFmtId="0" fontId="13" fillId="3" borderId="23" xfId="5" applyNumberFormat="1" applyFont="1" applyFill="1" applyBorder="1" applyAlignment="1" applyProtection="1">
      <alignment horizontal="center" vertical="center"/>
      <protection locked="0"/>
    </xf>
    <xf numFmtId="0" fontId="0" fillId="0" borderId="0" xfId="0" applyAlignment="1">
      <alignment horizontal="center"/>
    </xf>
    <xf numFmtId="0" fontId="11" fillId="0" borderId="0" xfId="3" applyFont="1" applyBorder="1" applyAlignment="1" applyProtection="1">
      <alignment horizontal="center" wrapText="1"/>
      <protection hidden="1"/>
    </xf>
    <xf numFmtId="0" fontId="39" fillId="0" borderId="0" xfId="0" applyFont="1" applyAlignment="1">
      <alignment horizontal="center" wrapText="1"/>
    </xf>
    <xf numFmtId="4" fontId="6" fillId="0" borderId="3" xfId="6" applyNumberFormat="1" applyFont="1" applyFill="1" applyBorder="1" applyAlignment="1" applyProtection="1">
      <alignment horizontal="right" vertical="center"/>
    </xf>
    <xf numFmtId="0" fontId="0" fillId="0" borderId="0" xfId="0" applyBorder="1" applyAlignment="1">
      <alignment vertical="center" wrapText="1"/>
    </xf>
    <xf numFmtId="0" fontId="16" fillId="0" borderId="0" xfId="0" applyFont="1" applyAlignment="1" applyProtection="1">
      <alignment horizontal="left" vertical="center"/>
    </xf>
    <xf numFmtId="0" fontId="0" fillId="0" borderId="0" xfId="0" applyProtection="1"/>
    <xf numFmtId="0" fontId="16" fillId="0" borderId="0" xfId="0" applyFont="1" applyAlignment="1" applyProtection="1">
      <alignment horizontal="right"/>
    </xf>
    <xf numFmtId="0" fontId="0" fillId="0" borderId="0" xfId="0" applyAlignment="1" applyProtection="1">
      <alignment horizontal="center"/>
    </xf>
    <xf numFmtId="0" fontId="16" fillId="0" borderId="30" xfId="0" applyFont="1" applyBorder="1" applyAlignment="1" applyProtection="1">
      <alignment horizontal="center"/>
    </xf>
    <xf numFmtId="0" fontId="16" fillId="0" borderId="31" xfId="0" applyFont="1" applyBorder="1" applyAlignment="1" applyProtection="1">
      <alignment horizontal="center"/>
    </xf>
    <xf numFmtId="0" fontId="16" fillId="0" borderId="37" xfId="0" applyFont="1" applyBorder="1" applyAlignment="1" applyProtection="1">
      <alignment horizontal="center"/>
    </xf>
    <xf numFmtId="0" fontId="16" fillId="0" borderId="0" xfId="0" applyFont="1" applyProtection="1"/>
    <xf numFmtId="0" fontId="16" fillId="0" borderId="11" xfId="0" applyFont="1" applyBorder="1" applyAlignment="1" applyProtection="1">
      <alignment horizontal="center"/>
    </xf>
    <xf numFmtId="0" fontId="16" fillId="0" borderId="35" xfId="0" applyFont="1" applyBorder="1" applyProtection="1"/>
    <xf numFmtId="0" fontId="16" fillId="0" borderId="35" xfId="0" applyFont="1" applyBorder="1" applyAlignment="1" applyProtection="1">
      <alignment horizontal="center"/>
    </xf>
    <xf numFmtId="0" fontId="16" fillId="0" borderId="36" xfId="0" applyFont="1" applyBorder="1" applyAlignment="1" applyProtection="1">
      <alignment horizontal="center"/>
    </xf>
    <xf numFmtId="0" fontId="16" fillId="0" borderId="19" xfId="0" applyFont="1" applyBorder="1" applyAlignment="1" applyProtection="1">
      <alignment horizontal="center"/>
    </xf>
    <xf numFmtId="0" fontId="16" fillId="0" borderId="31" xfId="0" applyFont="1" applyBorder="1" applyProtection="1"/>
    <xf numFmtId="0" fontId="16" fillId="0" borderId="62" xfId="0" applyFont="1" applyBorder="1" applyProtection="1"/>
    <xf numFmtId="0" fontId="0" fillId="0" borderId="17" xfId="0" applyBorder="1" applyAlignment="1" applyProtection="1">
      <alignment horizontal="center" vertical="center"/>
    </xf>
    <xf numFmtId="14" fontId="0" fillId="3" borderId="10" xfId="0" applyNumberFormat="1" applyFill="1" applyBorder="1" applyAlignment="1" applyProtection="1">
      <alignment horizontal="center" vertical="center"/>
      <protection locked="0"/>
    </xf>
    <xf numFmtId="14" fontId="0" fillId="3" borderId="18" xfId="0" applyNumberFormat="1" applyFill="1" applyBorder="1" applyAlignment="1" applyProtection="1">
      <alignment horizontal="center" vertical="center"/>
      <protection locked="0"/>
    </xf>
    <xf numFmtId="4" fontId="0" fillId="3" borderId="16" xfId="0" applyNumberFormat="1" applyFill="1" applyBorder="1" applyAlignment="1" applyProtection="1">
      <alignment horizontal="right" vertical="center" indent="2"/>
      <protection locked="0"/>
    </xf>
    <xf numFmtId="0" fontId="0" fillId="0" borderId="0" xfId="0" applyAlignment="1" applyProtection="1">
      <alignment vertical="center"/>
    </xf>
    <xf numFmtId="0" fontId="0" fillId="0" borderId="11" xfId="0" applyBorder="1" applyAlignment="1" applyProtection="1">
      <alignment horizontal="center" vertical="center"/>
    </xf>
    <xf numFmtId="0" fontId="0" fillId="0" borderId="35" xfId="0" applyBorder="1" applyAlignment="1" applyProtection="1">
      <alignment vertical="center"/>
    </xf>
    <xf numFmtId="0" fontId="16" fillId="0" borderId="26" xfId="0" applyFont="1" applyBorder="1" applyAlignment="1">
      <alignment horizontal="right" vertical="center"/>
    </xf>
    <xf numFmtId="0" fontId="16" fillId="0" borderId="30" xfId="0" applyFont="1" applyBorder="1" applyAlignment="1">
      <alignment horizontal="right"/>
    </xf>
    <xf numFmtId="0" fontId="0" fillId="0" borderId="32" xfId="0" applyBorder="1" applyAlignment="1">
      <alignment horizontal="left" indent="2"/>
    </xf>
    <xf numFmtId="0" fontId="16" fillId="0" borderId="33" xfId="0" applyFont="1" applyBorder="1" applyAlignment="1">
      <alignment horizontal="right"/>
    </xf>
    <xf numFmtId="0" fontId="16" fillId="0" borderId="11" xfId="0" applyFont="1" applyBorder="1" applyAlignment="1">
      <alignment horizontal="right"/>
    </xf>
    <xf numFmtId="14" fontId="0" fillId="0" borderId="36" xfId="0" applyNumberFormat="1" applyBorder="1" applyAlignment="1">
      <alignment horizontal="left"/>
    </xf>
    <xf numFmtId="0" fontId="16" fillId="0" borderId="44" xfId="0" applyFont="1" applyBorder="1" applyAlignment="1">
      <alignment horizontal="right" vertical="center"/>
    </xf>
    <xf numFmtId="0" fontId="0" fillId="0" borderId="46" xfId="0" applyBorder="1" applyAlignment="1" applyProtection="1">
      <alignment horizontal="left" vertical="center" indent="1"/>
      <protection locked="0"/>
    </xf>
    <xf numFmtId="0" fontId="16" fillId="0" borderId="65" xfId="0" applyFont="1" applyBorder="1" applyAlignment="1">
      <alignment horizontal="right" vertical="top" wrapText="1"/>
    </xf>
    <xf numFmtId="0" fontId="0" fillId="3" borderId="67" xfId="0" applyFill="1" applyBorder="1" applyAlignment="1" applyProtection="1">
      <alignment horizontal="left" vertical="top" wrapText="1" indent="1"/>
      <protection locked="0"/>
    </xf>
    <xf numFmtId="0" fontId="0" fillId="0" borderId="0" xfId="0" applyAlignment="1">
      <alignment vertical="top" wrapText="1"/>
    </xf>
    <xf numFmtId="0" fontId="16" fillId="0" borderId="20" xfId="0" applyFont="1" applyBorder="1" applyAlignment="1">
      <alignment horizontal="right" vertical="top"/>
    </xf>
    <xf numFmtId="0" fontId="0" fillId="3" borderId="22" xfId="0" applyFill="1" applyBorder="1" applyAlignment="1" applyProtection="1">
      <alignment horizontal="left" vertical="top" wrapText="1" indent="1"/>
      <protection locked="0"/>
    </xf>
    <xf numFmtId="0" fontId="16" fillId="0" borderId="0" xfId="0" applyFont="1" applyAlignment="1">
      <alignment horizontal="right"/>
    </xf>
    <xf numFmtId="14" fontId="1" fillId="0" borderId="47" xfId="8" applyNumberFormat="1" applyBorder="1" applyAlignment="1" applyProtection="1">
      <alignment horizontal="left" vertical="center" indent="1"/>
      <protection locked="0"/>
    </xf>
    <xf numFmtId="14" fontId="1" fillId="0" borderId="34" xfId="8" applyNumberFormat="1" applyBorder="1" applyAlignment="1" applyProtection="1">
      <alignment horizontal="left" vertical="center" indent="1"/>
      <protection locked="0"/>
    </xf>
    <xf numFmtId="0" fontId="3" fillId="3" borderId="10" xfId="0" applyFont="1" applyFill="1" applyBorder="1" applyAlignment="1" applyProtection="1">
      <alignment horizontal="left" vertical="center" wrapText="1" indent="1"/>
      <protection locked="0"/>
    </xf>
    <xf numFmtId="1" fontId="1" fillId="0" borderId="34" xfId="8" applyNumberFormat="1" applyBorder="1" applyAlignment="1" applyProtection="1">
      <alignment horizontal="left" vertical="center" indent="1"/>
      <protection locked="0"/>
    </xf>
    <xf numFmtId="14" fontId="3" fillId="3" borderId="18" xfId="0" applyNumberFormat="1" applyFont="1" applyFill="1" applyBorder="1" applyAlignment="1" applyProtection="1">
      <alignment horizontal="center" vertical="center"/>
      <protection locked="0"/>
    </xf>
    <xf numFmtId="0" fontId="0" fillId="0" borderId="0" xfId="0" applyBorder="1" applyAlignment="1">
      <alignment vertical="center"/>
    </xf>
    <xf numFmtId="4" fontId="13" fillId="0" borderId="56" xfId="3" applyNumberFormat="1" applyFont="1" applyFill="1" applyBorder="1" applyAlignment="1" applyProtection="1">
      <alignment horizontal="right" vertical="center" indent="2"/>
      <protection hidden="1"/>
    </xf>
    <xf numFmtId="14" fontId="0" fillId="3" borderId="67" xfId="0" applyNumberFormat="1" applyFill="1" applyBorder="1" applyAlignment="1" applyProtection="1">
      <alignment horizontal="center" vertical="center"/>
      <protection locked="0"/>
    </xf>
    <xf numFmtId="0" fontId="13" fillId="0" borderId="23" xfId="2" applyNumberFormat="1" applyFont="1" applyBorder="1" applyAlignment="1" applyProtection="1">
      <alignment horizontal="right" vertical="center"/>
      <protection hidden="1"/>
    </xf>
    <xf numFmtId="1" fontId="6" fillId="5" borderId="10" xfId="6" applyNumberFormat="1" applyFont="1" applyFill="1" applyBorder="1" applyAlignment="1" applyProtection="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11" fillId="0" borderId="0" xfId="6" applyFont="1" applyBorder="1" applyAlignment="1" applyProtection="1">
      <alignment horizontal="center"/>
      <protection hidden="1"/>
    </xf>
    <xf numFmtId="0" fontId="0" fillId="0" borderId="0" xfId="0" applyBorder="1" applyAlignment="1" applyProtection="1">
      <alignment horizontal="center"/>
    </xf>
    <xf numFmtId="0" fontId="9" fillId="0" borderId="0" xfId="5" applyFont="1" applyBorder="1" applyAlignment="1" applyProtection="1">
      <alignment horizontal="center"/>
      <protection hidden="1"/>
    </xf>
    <xf numFmtId="0" fontId="3" fillId="0" borderId="0" xfId="0" applyFont="1" applyBorder="1" applyAlignment="1" applyProtection="1">
      <alignment horizontal="center"/>
    </xf>
    <xf numFmtId="0" fontId="8" fillId="0" borderId="26" xfId="0" applyFont="1" applyFill="1" applyBorder="1" applyAlignment="1" applyProtection="1">
      <alignment horizontal="center" vertical="center" wrapText="1"/>
    </xf>
    <xf numFmtId="0" fontId="0" fillId="0" borderId="47" xfId="0" applyFill="1" applyBorder="1" applyAlignment="1" applyProtection="1"/>
    <xf numFmtId="0" fontId="8" fillId="0" borderId="2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8" fillId="0" borderId="30"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8" fillId="3" borderId="33" xfId="1" applyNumberFormat="1" applyFont="1" applyFill="1" applyBorder="1" applyAlignment="1" applyProtection="1">
      <alignment horizontal="center" vertical="center"/>
      <protection locked="0"/>
    </xf>
    <xf numFmtId="14" fontId="8" fillId="3" borderId="34" xfId="0" applyNumberFormat="1" applyFont="1" applyFill="1" applyBorder="1" applyAlignment="1" applyProtection="1">
      <alignment horizontal="center" vertical="center"/>
      <protection locked="0"/>
    </xf>
    <xf numFmtId="14" fontId="8" fillId="3" borderId="11" xfId="1" applyNumberFormat="1" applyFont="1" applyFill="1" applyBorder="1" applyAlignment="1" applyProtection="1">
      <alignment horizontal="center" vertical="center"/>
      <protection locked="0"/>
    </xf>
    <xf numFmtId="14" fontId="8" fillId="3" borderId="36" xfId="0" applyNumberFormat="1" applyFont="1" applyFill="1" applyBorder="1" applyAlignment="1" applyProtection="1">
      <alignment horizontal="center" vertical="center"/>
      <protection locked="0"/>
    </xf>
    <xf numFmtId="14" fontId="8" fillId="3" borderId="26" xfId="1" applyNumberFormat="1" applyFont="1" applyFill="1" applyBorder="1" applyAlignment="1" applyProtection="1">
      <alignment horizontal="center" vertical="center"/>
      <protection locked="0"/>
    </xf>
    <xf numFmtId="0" fontId="0" fillId="3" borderId="47" xfId="0" applyFill="1" applyBorder="1" applyAlignment="1" applyProtection="1">
      <protection locked="0"/>
    </xf>
    <xf numFmtId="0" fontId="22" fillId="3" borderId="9" xfId="5" applyNumberFormat="1" applyFont="1" applyFill="1" applyBorder="1" applyAlignment="1" applyProtection="1">
      <alignment horizontal="center" vertical="center"/>
      <protection locked="0" hidden="1"/>
    </xf>
    <xf numFmtId="0" fontId="22" fillId="3" borderId="1" xfId="5" applyNumberFormat="1" applyFont="1" applyFill="1" applyBorder="1" applyAlignment="1" applyProtection="1">
      <alignment horizontal="center" vertical="center"/>
      <protection locked="0" hidden="1"/>
    </xf>
    <xf numFmtId="0" fontId="22" fillId="3" borderId="8" xfId="5" applyNumberFormat="1" applyFont="1" applyFill="1" applyBorder="1" applyAlignment="1" applyProtection="1">
      <alignment horizontal="center" vertical="center"/>
      <protection locked="0" hidden="1"/>
    </xf>
    <xf numFmtId="17" fontId="22" fillId="3" borderId="9" xfId="0" applyNumberFormat="1" applyFont="1" applyFill="1" applyBorder="1" applyAlignment="1" applyProtection="1">
      <alignment horizontal="center" vertical="center"/>
      <protection locked="0"/>
    </xf>
    <xf numFmtId="17" fontId="22" fillId="3" borderId="1" xfId="0" applyNumberFormat="1" applyFont="1" applyFill="1" applyBorder="1" applyAlignment="1" applyProtection="1">
      <alignment horizontal="center" vertical="center"/>
      <protection locked="0"/>
    </xf>
    <xf numFmtId="17" fontId="22" fillId="3" borderId="51" xfId="0" applyNumberFormat="1" applyFont="1" applyFill="1" applyBorder="1" applyAlignment="1" applyProtection="1">
      <alignment horizontal="center" vertical="center"/>
      <protection locked="0"/>
    </xf>
    <xf numFmtId="17" fontId="22" fillId="3" borderId="27" xfId="0" applyNumberFormat="1" applyFont="1" applyFill="1" applyBorder="1" applyAlignment="1" applyProtection="1">
      <alignment horizontal="center" vertical="center"/>
      <protection locked="0"/>
    </xf>
    <xf numFmtId="0" fontId="7" fillId="2" borderId="29" xfId="5" applyNumberFormat="1" applyFont="1" applyFill="1" applyBorder="1" applyAlignment="1" applyProtection="1">
      <alignment horizontal="center" vertical="center" wrapText="1"/>
      <protection hidden="1"/>
    </xf>
    <xf numFmtId="0" fontId="7" fillId="2" borderId="3" xfId="5" applyNumberFormat="1" applyFont="1" applyFill="1" applyBorder="1" applyAlignment="1" applyProtection="1">
      <alignment horizontal="center" vertical="center" wrapText="1"/>
      <protection hidden="1"/>
    </xf>
    <xf numFmtId="0" fontId="7" fillId="2" borderId="48" xfId="5" applyNumberFormat="1" applyFont="1" applyFill="1" applyBorder="1" applyAlignment="1" applyProtection="1">
      <alignment horizontal="center" vertical="center" wrapText="1"/>
      <protection hidden="1"/>
    </xf>
    <xf numFmtId="0" fontId="7" fillId="2" borderId="33" xfId="5" applyNumberFormat="1" applyFont="1" applyFill="1" applyBorder="1" applyAlignment="1" applyProtection="1">
      <alignment horizontal="center" vertical="center" wrapText="1"/>
      <protection hidden="1"/>
    </xf>
    <xf numFmtId="0" fontId="7" fillId="2" borderId="0" xfId="5" applyNumberFormat="1" applyFont="1" applyFill="1" applyBorder="1" applyAlignment="1" applyProtection="1">
      <alignment horizontal="center" vertical="center" wrapText="1"/>
      <protection hidden="1"/>
    </xf>
    <xf numFmtId="0" fontId="7" fillId="2" borderId="34" xfId="5" applyNumberFormat="1" applyFont="1" applyFill="1" applyBorder="1" applyAlignment="1" applyProtection="1">
      <alignment horizontal="center" vertical="center" wrapText="1"/>
      <protection hidden="1"/>
    </xf>
    <xf numFmtId="0" fontId="22" fillId="3" borderId="33" xfId="5" applyNumberFormat="1" applyFont="1" applyFill="1" applyBorder="1" applyAlignment="1" applyProtection="1">
      <alignment vertical="top" wrapText="1"/>
      <protection locked="0" hidden="1"/>
    </xf>
    <xf numFmtId="0" fontId="22" fillId="3" borderId="0" xfId="5" applyNumberFormat="1" applyFont="1" applyFill="1" applyBorder="1" applyAlignment="1" applyProtection="1">
      <alignment vertical="top" wrapText="1"/>
      <protection locked="0" hidden="1"/>
    </xf>
    <xf numFmtId="0" fontId="22" fillId="3" borderId="34" xfId="5" applyNumberFormat="1" applyFont="1" applyFill="1" applyBorder="1" applyAlignment="1" applyProtection="1">
      <alignment vertical="top" wrapText="1"/>
      <protection locked="0" hidden="1"/>
    </xf>
    <xf numFmtId="0" fontId="22" fillId="3" borderId="11" xfId="5" applyNumberFormat="1" applyFont="1" applyFill="1" applyBorder="1" applyAlignment="1" applyProtection="1">
      <alignment vertical="top" wrapText="1"/>
      <protection locked="0" hidden="1"/>
    </xf>
    <xf numFmtId="0" fontId="22" fillId="3" borderId="35" xfId="5" applyNumberFormat="1" applyFont="1" applyFill="1" applyBorder="1" applyAlignment="1" applyProtection="1">
      <alignment vertical="top" wrapText="1"/>
      <protection locked="0" hidden="1"/>
    </xf>
    <xf numFmtId="0" fontId="22" fillId="3" borderId="36" xfId="5" applyNumberFormat="1" applyFont="1" applyFill="1" applyBorder="1" applyAlignment="1" applyProtection="1">
      <alignment vertical="top" wrapText="1"/>
      <protection locked="0" hidden="1"/>
    </xf>
    <xf numFmtId="0" fontId="7" fillId="0" borderId="30" xfId="5" applyNumberFormat="1" applyFont="1" applyBorder="1" applyAlignment="1" applyProtection="1">
      <alignment horizontal="center" vertical="center"/>
      <protection hidden="1"/>
    </xf>
    <xf numFmtId="0" fontId="7" fillId="0" borderId="49" xfId="5" applyNumberFormat="1" applyFont="1" applyBorder="1" applyAlignment="1" applyProtection="1">
      <alignment horizontal="center" vertical="center"/>
      <protection hidden="1"/>
    </xf>
    <xf numFmtId="0" fontId="7" fillId="0" borderId="50" xfId="5" applyNumberFormat="1" applyFont="1" applyBorder="1" applyAlignment="1" applyProtection="1">
      <alignment horizontal="center" vertical="center"/>
      <protection hidden="1"/>
    </xf>
    <xf numFmtId="0" fontId="7" fillId="0" borderId="31" xfId="5" applyNumberFormat="1" applyFont="1" applyBorder="1" applyAlignment="1" applyProtection="1">
      <alignment horizontal="center" vertical="center"/>
      <protection hidden="1"/>
    </xf>
    <xf numFmtId="4" fontId="7" fillId="0" borderId="50" xfId="5" applyNumberFormat="1" applyFont="1" applyBorder="1" applyAlignment="1" applyProtection="1">
      <alignment horizontal="center" vertical="justify"/>
      <protection hidden="1"/>
    </xf>
    <xf numFmtId="0" fontId="0" fillId="0" borderId="31" xfId="0" applyBorder="1" applyAlignment="1">
      <alignment horizontal="center" vertical="justify"/>
    </xf>
    <xf numFmtId="0" fontId="0" fillId="0" borderId="32" xfId="0" applyBorder="1" applyAlignment="1">
      <alignment horizontal="center" vertical="justify"/>
    </xf>
    <xf numFmtId="4" fontId="7" fillId="0" borderId="31" xfId="5" applyNumberFormat="1" applyFont="1" applyBorder="1" applyAlignment="1" applyProtection="1">
      <alignment horizontal="center" vertical="justify"/>
      <protection hidden="1"/>
    </xf>
    <xf numFmtId="4" fontId="7" fillId="0" borderId="32" xfId="5" applyNumberFormat="1" applyFont="1" applyBorder="1" applyAlignment="1" applyProtection="1">
      <alignment horizontal="center" vertical="justify"/>
      <protection hidden="1"/>
    </xf>
    <xf numFmtId="0" fontId="7" fillId="3" borderId="27" xfId="5" applyNumberFormat="1" applyFont="1" applyFill="1" applyBorder="1" applyAlignment="1" applyProtection="1">
      <alignment horizontal="center" vertical="center"/>
      <protection hidden="1"/>
    </xf>
    <xf numFmtId="0" fontId="7" fillId="3" borderId="8" xfId="5" applyNumberFormat="1" applyFont="1" applyFill="1" applyBorder="1" applyAlignment="1" applyProtection="1">
      <alignment horizontal="center" vertical="center"/>
      <protection hidden="1"/>
    </xf>
    <xf numFmtId="0" fontId="21" fillId="0" borderId="0" xfId="5" applyFont="1" applyBorder="1" applyAlignment="1" applyProtection="1">
      <alignment horizontal="center"/>
      <protection hidden="1"/>
    </xf>
    <xf numFmtId="0" fontId="21" fillId="0" borderId="0" xfId="5" applyNumberFormat="1" applyFont="1" applyAlignment="1" applyProtection="1">
      <alignment horizontal="center"/>
      <protection hidden="1"/>
    </xf>
    <xf numFmtId="0" fontId="3" fillId="0" borderId="35" xfId="5" applyNumberFormat="1" applyFont="1" applyBorder="1" applyAlignment="1" applyProtection="1">
      <alignment horizontal="justify" vertical="center" wrapText="1"/>
      <protection hidden="1"/>
    </xf>
    <xf numFmtId="0" fontId="20" fillId="0" borderId="35" xfId="5" applyNumberFormat="1" applyFont="1" applyBorder="1" applyAlignment="1" applyProtection="1">
      <alignment horizontal="justify" vertical="center" wrapText="1"/>
      <protection hidden="1"/>
    </xf>
    <xf numFmtId="0" fontId="20" fillId="0" borderId="26" xfId="0" applyFont="1" applyBorder="1" applyAlignment="1">
      <alignment horizontal="center" vertical="center"/>
    </xf>
    <xf numFmtId="0" fontId="20" fillId="0" borderId="59" xfId="0" applyFont="1" applyBorder="1" applyAlignment="1"/>
    <xf numFmtId="0" fontId="20" fillId="0" borderId="47" xfId="0" applyFont="1" applyBorder="1" applyAlignment="1"/>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59" xfId="0" applyBorder="1" applyAlignment="1">
      <alignment horizontal="center" vertical="center" wrapText="1"/>
    </xf>
    <xf numFmtId="0" fontId="0" fillId="0" borderId="47" xfId="0" applyBorder="1" applyAlignment="1">
      <alignment horizontal="center" vertical="center" wrapText="1"/>
    </xf>
    <xf numFmtId="0" fontId="22" fillId="0" borderId="26" xfId="0" applyFont="1" applyBorder="1" applyAlignment="1">
      <alignment horizontal="center" vertical="center"/>
    </xf>
    <xf numFmtId="0" fontId="22" fillId="0" borderId="59" xfId="0" applyFont="1" applyBorder="1" applyAlignment="1">
      <alignment horizontal="center" vertical="center"/>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52" xfId="0" applyFill="1" applyBorder="1" applyAlignment="1">
      <alignment horizontal="center" vertical="center" shrinkToFit="1"/>
    </xf>
    <xf numFmtId="0" fontId="8" fillId="0" borderId="0" xfId="5" applyFont="1" applyBorder="1" applyAlignment="1" applyProtection="1">
      <alignment horizontal="center"/>
      <protection hidden="1"/>
    </xf>
    <xf numFmtId="0" fontId="16" fillId="0" borderId="0" xfId="0" applyFont="1" applyAlignment="1">
      <alignment horizontal="center"/>
    </xf>
    <xf numFmtId="0" fontId="0" fillId="0" borderId="0" xfId="0" applyAlignment="1">
      <alignment horizontal="center"/>
    </xf>
    <xf numFmtId="0" fontId="10" fillId="0" borderId="0" xfId="0" applyFont="1" applyAlignment="1">
      <alignment horizontal="center" vertical="center" wrapText="1"/>
    </xf>
    <xf numFmtId="0" fontId="10" fillId="0" borderId="34" xfId="0"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xf>
    <xf numFmtId="0" fontId="8" fillId="0" borderId="47" xfId="0" applyNumberFormat="1" applyFont="1" applyFill="1" applyBorder="1" applyAlignment="1" applyProtection="1">
      <alignment horizontal="center" vertical="center" wrapText="1"/>
    </xf>
    <xf numFmtId="0" fontId="21" fillId="0" borderId="26" xfId="0" applyFont="1" applyFill="1" applyBorder="1" applyAlignment="1">
      <alignment horizontal="center" vertical="center"/>
    </xf>
    <xf numFmtId="0" fontId="21" fillId="0" borderId="47" xfId="0" applyFont="1" applyFill="1" applyBorder="1" applyAlignment="1">
      <alignment horizontal="center" vertical="center"/>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23" fillId="0" borderId="27" xfId="0" applyFont="1" applyBorder="1" applyAlignment="1">
      <alignment horizontal="right" vertical="center"/>
    </xf>
    <xf numFmtId="0" fontId="0" fillId="0" borderId="1" xfId="0" applyBorder="1" applyAlignment="1"/>
    <xf numFmtId="0" fontId="0" fillId="0" borderId="51" xfId="0" applyBorder="1" applyAlignment="1"/>
    <xf numFmtId="0" fontId="23" fillId="0" borderId="28" xfId="0" applyFont="1" applyBorder="1" applyAlignment="1">
      <alignment horizontal="right" vertical="center"/>
    </xf>
    <xf numFmtId="0" fontId="0" fillId="0" borderId="52" xfId="0" applyBorder="1" applyAlignment="1"/>
    <xf numFmtId="0" fontId="0" fillId="0" borderId="53" xfId="0" applyBorder="1" applyAlignment="1"/>
    <xf numFmtId="0" fontId="23" fillId="0" borderId="54" xfId="0" applyFont="1" applyBorder="1" applyAlignment="1">
      <alignment horizontal="right" vertical="center"/>
    </xf>
    <xf numFmtId="0" fontId="0" fillId="0" borderId="55" xfId="0" applyBorder="1" applyAlignment="1"/>
    <xf numFmtId="0" fontId="0" fillId="0" borderId="56" xfId="0" applyBorder="1" applyAlignment="1"/>
    <xf numFmtId="166" fontId="10" fillId="0" borderId="30" xfId="0" applyNumberFormat="1"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166" fontId="13" fillId="0" borderId="39" xfId="5" applyNumberFormat="1" applyFont="1" applyFill="1" applyBorder="1" applyAlignment="1" applyProtection="1">
      <alignment horizontal="right" vertical="center" indent="2"/>
      <protection hidden="1"/>
    </xf>
    <xf numFmtId="166" fontId="0" fillId="0" borderId="40" xfId="0" applyNumberFormat="1" applyFill="1" applyBorder="1" applyAlignment="1">
      <alignment horizontal="right" indent="2"/>
    </xf>
    <xf numFmtId="166" fontId="13" fillId="0" borderId="26" xfId="5" applyNumberFormat="1" applyFont="1" applyFill="1" applyBorder="1" applyAlignment="1" applyProtection="1">
      <alignment horizontal="right" vertical="center" indent="2"/>
      <protection hidden="1"/>
    </xf>
    <xf numFmtId="166" fontId="13" fillId="0" borderId="47" xfId="5" applyNumberFormat="1" applyFont="1" applyFill="1" applyBorder="1" applyAlignment="1" applyProtection="1">
      <alignment horizontal="right" vertical="center" indent="2"/>
      <protection hidden="1"/>
    </xf>
    <xf numFmtId="0" fontId="4" fillId="0" borderId="0" xfId="5" applyFont="1" applyBorder="1" applyAlignment="1" applyProtection="1">
      <alignment horizontal="center"/>
      <protection locked="0"/>
    </xf>
    <xf numFmtId="0" fontId="0" fillId="0" borderId="0" xfId="0" applyAlignment="1" applyProtection="1">
      <alignment horizontal="center"/>
      <protection locked="0"/>
    </xf>
    <xf numFmtId="0" fontId="11" fillId="0" borderId="0" xfId="5" applyFont="1" applyBorder="1" applyAlignment="1" applyProtection="1">
      <alignment horizontal="center"/>
      <protection hidden="1"/>
    </xf>
    <xf numFmtId="167" fontId="25" fillId="0" borderId="12" xfId="5" applyNumberFormat="1" applyFont="1" applyFill="1" applyBorder="1" applyAlignment="1" applyProtection="1">
      <alignment horizontal="center" vertical="center"/>
      <protection hidden="1"/>
    </xf>
    <xf numFmtId="0" fontId="0" fillId="0" borderId="14" xfId="0" applyFill="1" applyBorder="1" applyAlignment="1"/>
    <xf numFmtId="166" fontId="13" fillId="0" borderId="12" xfId="5" applyNumberFormat="1" applyFont="1" applyFill="1" applyBorder="1" applyAlignment="1" applyProtection="1">
      <alignment horizontal="right" vertical="center" indent="2"/>
      <protection hidden="1"/>
    </xf>
    <xf numFmtId="166" fontId="0" fillId="0" borderId="14" xfId="0" applyNumberFormat="1" applyFill="1" applyBorder="1" applyAlignment="1">
      <alignment horizontal="right" indent="2"/>
    </xf>
    <xf numFmtId="0" fontId="4" fillId="0" borderId="0" xfId="5" applyFont="1" applyBorder="1" applyAlignment="1" applyProtection="1">
      <alignment horizontal="center"/>
      <protection hidden="1"/>
    </xf>
    <xf numFmtId="0" fontId="11" fillId="0" borderId="0" xfId="3" applyFont="1" applyBorder="1" applyAlignment="1" applyProtection="1">
      <alignment horizontal="center"/>
      <protection hidden="1"/>
    </xf>
    <xf numFmtId="167" fontId="25" fillId="0" borderId="26" xfId="5" applyNumberFormat="1" applyFont="1" applyFill="1" applyBorder="1" applyAlignment="1" applyProtection="1">
      <alignment horizontal="center" vertical="center" shrinkToFit="1"/>
      <protection hidden="1"/>
    </xf>
    <xf numFmtId="167" fontId="25" fillId="0" borderId="47" xfId="5" applyNumberFormat="1" applyFont="1" applyFill="1" applyBorder="1" applyAlignment="1" applyProtection="1">
      <alignment horizontal="center" vertical="center" shrinkToFit="1"/>
      <protection hidden="1"/>
    </xf>
    <xf numFmtId="0" fontId="13" fillId="3" borderId="26" xfId="5" applyNumberFormat="1" applyFont="1" applyFill="1" applyBorder="1" applyAlignment="1" applyProtection="1">
      <alignment horizontal="center" vertical="center"/>
      <protection locked="0"/>
    </xf>
    <xf numFmtId="0" fontId="0" fillId="0" borderId="47" xfId="0" applyBorder="1" applyAlignment="1">
      <alignment vertical="center"/>
    </xf>
    <xf numFmtId="0" fontId="14" fillId="0" borderId="5" xfId="2" applyNumberFormat="1" applyFont="1" applyFill="1" applyBorder="1" applyAlignment="1" applyProtection="1">
      <alignment horizontal="center" vertical="top" wrapText="1"/>
      <protection hidden="1"/>
    </xf>
    <xf numFmtId="0" fontId="4" fillId="0" borderId="0" xfId="5" applyFont="1" applyBorder="1" applyAlignment="1" applyProtection="1">
      <alignment horizontal="center"/>
      <protection locked="0" hidden="1"/>
    </xf>
    <xf numFmtId="0" fontId="0" fillId="0" borderId="0" xfId="0" applyAlignment="1" applyProtection="1">
      <protection locked="0"/>
    </xf>
    <xf numFmtId="0" fontId="11" fillId="0" borderId="0" xfId="4" applyFont="1" applyBorder="1" applyAlignment="1" applyProtection="1">
      <alignment horizontal="center"/>
      <protection hidden="1"/>
    </xf>
    <xf numFmtId="0" fontId="0" fillId="0" borderId="0" xfId="0" applyAlignment="1"/>
    <xf numFmtId="0" fontId="28" fillId="0" borderId="5" xfId="0" applyFont="1" applyBorder="1" applyAlignment="1">
      <alignment horizontal="center" vertical="top" wrapText="1"/>
    </xf>
    <xf numFmtId="167" fontId="25" fillId="0" borderId="26" xfId="5" applyNumberFormat="1" applyFont="1" applyFill="1" applyBorder="1" applyAlignment="1" applyProtection="1">
      <alignment horizontal="center" vertical="center" wrapText="1" shrinkToFit="1"/>
      <protection hidden="1"/>
    </xf>
    <xf numFmtId="0" fontId="0" fillId="0" borderId="47" xfId="0" applyFill="1" applyBorder="1" applyAlignment="1">
      <alignment wrapText="1" shrinkToFit="1"/>
    </xf>
    <xf numFmtId="0" fontId="3" fillId="3" borderId="26" xfId="0" applyFont="1" applyFill="1" applyBorder="1" applyAlignment="1" applyProtection="1">
      <alignment horizontal="left" vertical="center" indent="1"/>
      <protection locked="0"/>
    </xf>
    <xf numFmtId="0" fontId="0" fillId="0" borderId="59" xfId="0" applyBorder="1" applyAlignment="1" applyProtection="1">
      <alignment horizontal="left" vertical="center" indent="1"/>
      <protection locked="0"/>
    </xf>
    <xf numFmtId="0" fontId="0" fillId="0" borderId="47" xfId="0" applyBorder="1" applyAlignment="1" applyProtection="1">
      <alignment horizontal="left" vertical="center" indent="1"/>
      <protection locked="0"/>
    </xf>
    <xf numFmtId="0" fontId="16" fillId="0" borderId="31" xfId="0" applyFont="1" applyBorder="1" applyAlignment="1" applyProtection="1">
      <alignment horizontal="center"/>
    </xf>
    <xf numFmtId="0" fontId="0" fillId="0" borderId="32" xfId="0" applyBorder="1" applyAlignment="1" applyProtection="1">
      <alignment horizontal="center"/>
    </xf>
    <xf numFmtId="0" fontId="11" fillId="0" borderId="0" xfId="3" applyFont="1" applyBorder="1" applyAlignment="1" applyProtection="1">
      <alignment horizontal="center" wrapText="1"/>
      <protection hidden="1"/>
    </xf>
    <xf numFmtId="0" fontId="39" fillId="0" borderId="0" xfId="0" applyFont="1" applyAlignment="1">
      <alignment horizontal="center" wrapText="1"/>
    </xf>
    <xf numFmtId="167" fontId="25" fillId="0" borderId="47" xfId="5" applyNumberFormat="1" applyFont="1" applyFill="1" applyBorder="1" applyAlignment="1" applyProtection="1">
      <alignment horizontal="center" vertical="center" wrapText="1" shrinkToFit="1"/>
      <protection hidden="1"/>
    </xf>
    <xf numFmtId="166" fontId="13" fillId="3" borderId="28" xfId="5" applyNumberFormat="1" applyFont="1" applyFill="1" applyBorder="1" applyAlignment="1" applyProtection="1">
      <alignment horizontal="right" vertical="center" indent="2"/>
      <protection hidden="1"/>
    </xf>
    <xf numFmtId="166" fontId="13" fillId="3" borderId="53" xfId="5" applyNumberFormat="1" applyFont="1" applyFill="1" applyBorder="1" applyAlignment="1" applyProtection="1">
      <alignment horizontal="right" vertical="center" indent="2"/>
      <protection hidden="1"/>
    </xf>
    <xf numFmtId="166" fontId="13" fillId="3" borderId="54" xfId="5" applyNumberFormat="1" applyFont="1" applyFill="1" applyBorder="1" applyAlignment="1" applyProtection="1">
      <alignment horizontal="right" vertical="center" indent="2"/>
      <protection hidden="1"/>
    </xf>
    <xf numFmtId="166" fontId="13" fillId="3" borderId="56" xfId="5" applyNumberFormat="1" applyFont="1" applyFill="1" applyBorder="1" applyAlignment="1" applyProtection="1">
      <alignment horizontal="right" vertical="center" indent="2"/>
      <protection hidden="1"/>
    </xf>
    <xf numFmtId="0" fontId="0" fillId="0" borderId="0" xfId="0" applyAlignment="1">
      <alignment horizontal="center" wrapText="1"/>
    </xf>
    <xf numFmtId="0" fontId="31" fillId="0" borderId="59" xfId="0" applyFont="1" applyBorder="1" applyAlignment="1">
      <alignment horizontal="center" vertical="center" wrapText="1"/>
    </xf>
    <xf numFmtId="0" fontId="0" fillId="0" borderId="59" xfId="0" applyBorder="1" applyAlignment="1"/>
    <xf numFmtId="4" fontId="16" fillId="0" borderId="26" xfId="0" applyNumberFormat="1" applyFont="1" applyFill="1" applyBorder="1" applyAlignment="1">
      <alignment horizontal="right" vertical="center"/>
    </xf>
    <xf numFmtId="4" fontId="16" fillId="0" borderId="47" xfId="0" applyNumberFormat="1" applyFont="1" applyFill="1" applyBorder="1" applyAlignment="1">
      <alignment horizontal="right" vertical="center"/>
    </xf>
    <xf numFmtId="0" fontId="0" fillId="0" borderId="47" xfId="0" applyFill="1" applyBorder="1" applyAlignment="1">
      <alignment horizontal="right" vertical="center"/>
    </xf>
    <xf numFmtId="0" fontId="16" fillId="0" borderId="30" xfId="0" applyFont="1" applyFill="1" applyBorder="1" applyAlignment="1">
      <alignment horizontal="center"/>
    </xf>
    <xf numFmtId="0" fontId="16" fillId="0" borderId="32" xfId="0" applyFont="1" applyFill="1" applyBorder="1" applyAlignment="1">
      <alignment horizontal="center"/>
    </xf>
    <xf numFmtId="0" fontId="13" fillId="0" borderId="57" xfId="4" applyFont="1" applyBorder="1" applyAlignment="1" applyProtection="1">
      <alignment horizontal="center" vertical="center" wrapText="1"/>
      <protection hidden="1"/>
    </xf>
    <xf numFmtId="0" fontId="13" fillId="0" borderId="58" xfId="4" applyFont="1" applyBorder="1" applyAlignment="1" applyProtection="1">
      <alignment horizontal="center" vertical="center" wrapText="1"/>
      <protection hidden="1"/>
    </xf>
    <xf numFmtId="0" fontId="13" fillId="0" borderId="62" xfId="4" applyFont="1" applyBorder="1" applyAlignment="1" applyProtection="1">
      <alignment horizontal="center" vertical="center" wrapText="1"/>
      <protection hidden="1"/>
    </xf>
    <xf numFmtId="0" fontId="13" fillId="0" borderId="64" xfId="4" applyFont="1" applyBorder="1" applyAlignment="1" applyProtection="1">
      <alignment horizontal="center" vertical="center" wrapText="1"/>
      <protection hidden="1"/>
    </xf>
    <xf numFmtId="0" fontId="13" fillId="0" borderId="52" xfId="4" applyFont="1" applyBorder="1" applyAlignment="1" applyProtection="1">
      <alignment horizontal="center" vertical="center" wrapText="1"/>
      <protection hidden="1"/>
    </xf>
    <xf numFmtId="0" fontId="13" fillId="0" borderId="60" xfId="4" applyFont="1" applyBorder="1" applyAlignment="1" applyProtection="1">
      <alignment horizontal="center" vertical="center" wrapText="1"/>
      <protection hidden="1"/>
    </xf>
    <xf numFmtId="0" fontId="29" fillId="0" borderId="64" xfId="4" applyFont="1" applyBorder="1" applyAlignment="1" applyProtection="1">
      <alignment horizontal="center" vertical="center" wrapText="1"/>
      <protection hidden="1"/>
    </xf>
    <xf numFmtId="0" fontId="29" fillId="0" borderId="52" xfId="4" applyFont="1" applyBorder="1" applyAlignment="1" applyProtection="1">
      <alignment horizontal="center" vertical="center" wrapText="1"/>
      <protection hidden="1"/>
    </xf>
    <xf numFmtId="0" fontId="29" fillId="0" borderId="60" xfId="4" applyFont="1" applyBorder="1" applyAlignment="1" applyProtection="1">
      <alignment horizontal="center" vertical="center" wrapText="1"/>
      <protection hidden="1"/>
    </xf>
    <xf numFmtId="16" fontId="30" fillId="0" borderId="64" xfId="4" applyNumberFormat="1" applyFont="1" applyBorder="1" applyAlignment="1" applyProtection="1">
      <alignment horizontal="center" vertical="center" wrapText="1"/>
      <protection hidden="1"/>
    </xf>
    <xf numFmtId="16" fontId="30" fillId="0" borderId="60" xfId="4" applyNumberFormat="1" applyFont="1" applyBorder="1" applyAlignment="1" applyProtection="1">
      <alignment horizontal="center" vertical="center" wrapText="1"/>
      <protection hidden="1"/>
    </xf>
    <xf numFmtId="0" fontId="40" fillId="0" borderId="0" xfId="0" applyFont="1" applyBorder="1" applyAlignment="1">
      <alignment vertical="center" wrapText="1"/>
    </xf>
    <xf numFmtId="0" fontId="23" fillId="0" borderId="0" xfId="0" applyFont="1" applyBorder="1" applyAlignment="1">
      <alignment vertical="center" wrapText="1"/>
    </xf>
    <xf numFmtId="0" fontId="29" fillId="0" borderId="0" xfId="4" applyFont="1" applyBorder="1" applyAlignment="1" applyProtection="1">
      <alignment horizontal="right" vertical="center"/>
      <protection hidden="1"/>
    </xf>
    <xf numFmtId="0" fontId="0" fillId="0" borderId="0" xfId="0" applyBorder="1" applyAlignment="1"/>
    <xf numFmtId="0" fontId="0" fillId="0" borderId="34" xfId="0" applyBorder="1" applyAlignment="1"/>
    <xf numFmtId="16" fontId="22" fillId="0" borderId="4" xfId="4" applyNumberFormat="1" applyFont="1" applyBorder="1" applyAlignment="1" applyProtection="1">
      <alignment horizontal="center" vertical="center" wrapText="1"/>
      <protection hidden="1"/>
    </xf>
    <xf numFmtId="16" fontId="22" fillId="0" borderId="24" xfId="4" applyNumberFormat="1" applyFont="1" applyBorder="1" applyAlignment="1" applyProtection="1">
      <alignment horizontal="center" vertical="center" wrapText="1"/>
      <protection hidden="1"/>
    </xf>
    <xf numFmtId="16" fontId="22" fillId="0" borderId="6" xfId="4" applyNumberFormat="1" applyFont="1" applyBorder="1" applyAlignment="1" applyProtection="1">
      <alignment horizontal="center" vertical="center" wrapText="1"/>
      <protection hidden="1"/>
    </xf>
    <xf numFmtId="16" fontId="22" fillId="0" borderId="25" xfId="4" applyNumberFormat="1" applyFont="1" applyBorder="1" applyAlignment="1" applyProtection="1">
      <alignment horizontal="center" vertical="center" wrapText="1"/>
      <protection hidden="1"/>
    </xf>
    <xf numFmtId="16" fontId="22" fillId="0" borderId="9" xfId="4" applyNumberFormat="1" applyFont="1" applyBorder="1" applyAlignment="1" applyProtection="1">
      <alignment horizontal="center" vertical="center" wrapText="1"/>
      <protection hidden="1"/>
    </xf>
    <xf numFmtId="16" fontId="22" fillId="0" borderId="8" xfId="4" applyNumberFormat="1" applyFont="1" applyBorder="1" applyAlignment="1" applyProtection="1">
      <alignment horizontal="center" vertical="center" wrapText="1"/>
      <protection hidden="1"/>
    </xf>
    <xf numFmtId="0" fontId="7" fillId="0" borderId="65" xfId="4" applyFont="1" applyBorder="1" applyAlignment="1" applyProtection="1">
      <alignment horizontal="center" vertical="center" wrapText="1"/>
      <protection hidden="1"/>
    </xf>
    <xf numFmtId="0" fontId="0" fillId="0" borderId="66" xfId="0" applyBorder="1" applyAlignment="1">
      <alignment horizontal="center" vertical="center" wrapText="1"/>
    </xf>
    <xf numFmtId="16" fontId="22" fillId="0" borderId="64" xfId="4" applyNumberFormat="1" applyFont="1" applyBorder="1" applyAlignment="1" applyProtection="1">
      <alignment horizontal="center" vertical="center" wrapText="1"/>
      <protection hidden="1"/>
    </xf>
    <xf numFmtId="0" fontId="22" fillId="0" borderId="52" xfId="0" applyFont="1" applyBorder="1" applyAlignment="1"/>
    <xf numFmtId="0" fontId="22" fillId="0" borderId="60" xfId="0" applyFont="1" applyBorder="1" applyAlignment="1"/>
    <xf numFmtId="0" fontId="29" fillId="0" borderId="4" xfId="4" applyFont="1" applyBorder="1" applyAlignment="1" applyProtection="1">
      <alignment horizontal="center" vertical="center" wrapText="1"/>
      <protection hidden="1"/>
    </xf>
    <xf numFmtId="0" fontId="0" fillId="0" borderId="24"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vertical="center" wrapText="1"/>
    </xf>
    <xf numFmtId="0" fontId="0" fillId="0" borderId="8" xfId="0" applyBorder="1" applyAlignment="1">
      <alignment vertical="center" wrapText="1"/>
    </xf>
    <xf numFmtId="0" fontId="29" fillId="0" borderId="0" xfId="4" applyFont="1" applyBorder="1" applyAlignment="1" applyProtection="1">
      <alignment horizontal="left" vertical="center" wrapText="1"/>
      <protection hidden="1"/>
    </xf>
    <xf numFmtId="0" fontId="0" fillId="0" borderId="0" xfId="0" applyAlignment="1">
      <alignment wrapText="1"/>
    </xf>
    <xf numFmtId="14" fontId="10" fillId="0" borderId="26" xfId="0" applyNumberFormat="1" applyFont="1" applyFill="1" applyBorder="1" applyAlignment="1">
      <alignment horizontal="center" vertical="center" wrapText="1"/>
    </xf>
    <xf numFmtId="14" fontId="10" fillId="0" borderId="59" xfId="0" applyNumberFormat="1" applyFont="1" applyFill="1" applyBorder="1" applyAlignment="1">
      <alignment horizontal="center" vertical="center" wrapText="1"/>
    </xf>
    <xf numFmtId="14" fontId="10" fillId="0" borderId="47" xfId="0" applyNumberFormat="1" applyFont="1" applyFill="1" applyBorder="1" applyAlignment="1">
      <alignment horizontal="center" vertical="center" wrapText="1"/>
    </xf>
    <xf numFmtId="0" fontId="0" fillId="0" borderId="61" xfId="0" applyBorder="1" applyAlignment="1"/>
    <xf numFmtId="0" fontId="0" fillId="0" borderId="52" xfId="0" applyBorder="1" applyAlignment="1">
      <alignment vertical="center" wrapText="1"/>
    </xf>
    <xf numFmtId="0" fontId="0" fillId="0" borderId="60" xfId="0" applyBorder="1" applyAlignment="1">
      <alignment vertical="center" wrapText="1"/>
    </xf>
    <xf numFmtId="0" fontId="10" fillId="0" borderId="37" xfId="0" applyFont="1" applyBorder="1" applyAlignment="1">
      <alignment horizontal="center" vertical="center" wrapText="1"/>
    </xf>
    <xf numFmtId="0" fontId="0" fillId="0" borderId="19" xfId="0" applyBorder="1" applyAlignment="1">
      <alignment horizontal="center" vertical="center" wrapText="1"/>
    </xf>
    <xf numFmtId="0" fontId="16"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31" fillId="0" borderId="31"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4" fontId="16" fillId="0" borderId="30" xfId="0" applyNumberFormat="1" applyFont="1" applyFill="1" applyBorder="1" applyAlignment="1">
      <alignment horizontal="right" vertical="center"/>
    </xf>
    <xf numFmtId="0" fontId="0" fillId="0" borderId="32" xfId="0" applyFill="1" applyBorder="1" applyAlignment="1">
      <alignment horizontal="right" vertical="center"/>
    </xf>
    <xf numFmtId="4" fontId="16" fillId="0" borderId="32" xfId="0" applyNumberFormat="1" applyFont="1" applyFill="1" applyBorder="1" applyAlignment="1">
      <alignment horizontal="right" vertical="center"/>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0" fillId="0" borderId="32" xfId="0" applyFill="1" applyBorder="1" applyAlignment="1"/>
    <xf numFmtId="0" fontId="45" fillId="0" borderId="11"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0" fillId="0" borderId="36" xfId="0" applyFill="1" applyBorder="1" applyAlignment="1"/>
    <xf numFmtId="0" fontId="7" fillId="0" borderId="30" xfId="0" applyFont="1" applyFill="1" applyBorder="1" applyAlignment="1">
      <alignment horizontal="center" vertical="center" wrapText="1"/>
    </xf>
    <xf numFmtId="0" fontId="22" fillId="0" borderId="32" xfId="0" applyFont="1" applyFill="1" applyBorder="1" applyAlignment="1">
      <alignment horizontal="center" vertical="center"/>
    </xf>
    <xf numFmtId="0" fontId="0" fillId="0" borderId="11" xfId="0" applyFill="1" applyBorder="1" applyAlignment="1">
      <alignment horizontal="center" vertical="center"/>
    </xf>
    <xf numFmtId="0" fontId="0" fillId="0" borderId="36" xfId="0" applyFill="1" applyBorder="1" applyAlignment="1">
      <alignment horizontal="center" vertical="center"/>
    </xf>
    <xf numFmtId="0" fontId="11" fillId="0" borderId="0" xfId="4" applyFont="1" applyBorder="1" applyAlignment="1" applyProtection="1">
      <alignment horizontal="center"/>
      <protection locked="0" hidden="1"/>
    </xf>
    <xf numFmtId="0" fontId="29" fillId="0" borderId="0" xfId="4" applyFont="1"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0" xfId="0" applyBorder="1" applyAlignment="1">
      <alignment wrapText="1"/>
    </xf>
    <xf numFmtId="0" fontId="29" fillId="0" borderId="0" xfId="4" applyFont="1" applyBorder="1" applyAlignment="1" applyProtection="1">
      <alignment horizontal="center" vertical="center"/>
      <protection hidden="1"/>
    </xf>
    <xf numFmtId="0" fontId="27" fillId="0" borderId="0" xfId="4" applyFont="1" applyBorder="1" applyAlignment="1" applyProtection="1">
      <alignment horizontal="center" vertical="center" wrapText="1"/>
      <protection hidden="1"/>
    </xf>
    <xf numFmtId="0" fontId="23" fillId="0" borderId="0" xfId="0" applyFont="1" applyAlignment="1">
      <alignment horizontal="center" wrapText="1"/>
    </xf>
    <xf numFmtId="0" fontId="23" fillId="0" borderId="0" xfId="0" applyFont="1" applyAlignment="1">
      <alignment wrapText="1"/>
    </xf>
    <xf numFmtId="0" fontId="47" fillId="0" borderId="26" xfId="0" applyFont="1" applyBorder="1" applyAlignment="1">
      <alignment horizontal="center" vertical="center" wrapText="1"/>
    </xf>
  </cellXfs>
  <cellStyles count="9">
    <cellStyle name="Prozent" xfId="1" builtinId="5"/>
    <cellStyle name="Standard" xfId="0" builtinId="0"/>
    <cellStyle name="Standard 2" xfId="7"/>
    <cellStyle name="Standard 3" xfId="8"/>
    <cellStyle name="Standard_AZA4_1" xfId="2"/>
    <cellStyle name="Standard_Fremdleistung" xfId="3"/>
    <cellStyle name="Standard_Investitionen" xfId="4"/>
    <cellStyle name="Standard_Material" xfId="5"/>
    <cellStyle name="Standard_Personal" xfId="6"/>
  </cellStyles>
  <dxfs count="5">
    <dxf>
      <font>
        <condense val="0"/>
        <extend val="0"/>
        <color indexed="42"/>
      </font>
    </dxf>
    <dxf>
      <fill>
        <patternFill>
          <bgColor rgb="FFFF0000"/>
        </patternFill>
      </fill>
    </dxf>
    <dxf>
      <font>
        <color theme="0"/>
      </font>
      <fill>
        <patternFill>
          <bgColor theme="0"/>
        </patternFill>
      </fill>
    </dxf>
    <dxf>
      <fill>
        <patternFill>
          <bgColor indexed="47"/>
        </patternFill>
      </fill>
    </dxf>
    <dxf>
      <font>
        <color theme="0"/>
      </font>
    </dxf>
  </dxfs>
  <tableStyles count="0" defaultTableStyle="TableStyleMedium2" defaultPivotStyle="PivotStyleLight16"/>
  <colors>
    <mruColors>
      <color rgb="FFFFFFC6"/>
      <color rgb="FFFFFF9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866775</xdr:colOff>
          <xdr:row>30</xdr:row>
          <xdr:rowOff>152400</xdr:rowOff>
        </xdr:from>
        <xdr:to>
          <xdr:col>5</xdr:col>
          <xdr:colOff>647700</xdr:colOff>
          <xdr:row>32</xdr:row>
          <xdr:rowOff>66675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85725</xdr:colOff>
          <xdr:row>0</xdr:row>
          <xdr:rowOff>180975</xdr:rowOff>
        </xdr:from>
        <xdr:to>
          <xdr:col>1</xdr:col>
          <xdr:colOff>2466975</xdr:colOff>
          <xdr:row>6</xdr:row>
          <xdr:rowOff>180975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2200" b="0" i="0" u="none" strike="noStrike" baseline="0">
                  <a:solidFill>
                    <a:srgbClr val="FF0000"/>
                  </a:solidFill>
                  <a:latin typeface="Arial"/>
                  <a:cs typeface="Arial"/>
                </a:rPr>
                <a:t>Achtung!</a:t>
              </a:r>
              <a:endParaRPr lang="de-DE" sz="1000" b="0" i="0" u="none" strike="noStrike" baseline="0">
                <a:solidFill>
                  <a:srgbClr val="FF0000"/>
                </a:solidFill>
                <a:latin typeface="Arial"/>
                <a:cs typeface="Arial"/>
              </a:endParaRPr>
            </a:p>
            <a:p>
              <a:pPr algn="ctr" rtl="0">
                <a:defRPr sz="1000"/>
              </a:pPr>
              <a:r>
                <a:rPr lang="de-DE" sz="1400" b="1" i="0" u="none" strike="noStrike" baseline="0">
                  <a:solidFill>
                    <a:srgbClr val="FF0000"/>
                  </a:solidFill>
                  <a:latin typeface="Arial"/>
                  <a:cs typeface="Arial"/>
                </a:rPr>
                <a:t>Zuerst den Vorhabenszeit-raum angeben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866775</xdr:colOff>
          <xdr:row>30</xdr:row>
          <xdr:rowOff>152400</xdr:rowOff>
        </xdr:from>
        <xdr:to>
          <xdr:col>5</xdr:col>
          <xdr:colOff>647700</xdr:colOff>
          <xdr:row>32</xdr:row>
          <xdr:rowOff>66675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76200</xdr:colOff>
          <xdr:row>4</xdr:row>
          <xdr:rowOff>857250</xdr:rowOff>
        </xdr:from>
        <xdr:to>
          <xdr:col>18</xdr:col>
          <xdr:colOff>85725</xdr:colOff>
          <xdr:row>12</xdr:row>
          <xdr:rowOff>161925</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FF0000"/>
                  </a:solidFill>
                  <a:latin typeface="Arial"/>
                  <a:cs typeface="Arial"/>
                </a:rPr>
                <a:t>Bearbeitungszeitraum!</a:t>
              </a:r>
            </a:p>
            <a:p>
              <a:pPr algn="ctr" rtl="0">
                <a:defRPr sz="1000"/>
              </a:pPr>
              <a:r>
                <a:rPr lang="de-DE" sz="1000" b="0" i="0" u="none" strike="noStrike" baseline="0">
                  <a:solidFill>
                    <a:srgbClr val="FF0000"/>
                  </a:solidFill>
                  <a:latin typeface="Arial"/>
                  <a:cs typeface="Arial"/>
                </a:rPr>
                <a:t>grundsätzlich als</a:t>
              </a:r>
            </a:p>
            <a:p>
              <a:pPr algn="ctr" rtl="0">
                <a:defRPr sz="1000"/>
              </a:pPr>
              <a:r>
                <a:rPr lang="de-DE" sz="1000" b="0" i="0" u="none" strike="noStrike" baseline="0">
                  <a:solidFill>
                    <a:srgbClr val="FF0000"/>
                  </a:solidFill>
                  <a:latin typeface="Arial"/>
                  <a:cs typeface="Arial"/>
                </a:rPr>
                <a:t>von                     bis</a:t>
              </a:r>
            </a:p>
            <a:p>
              <a:pPr algn="ctr" rtl="0">
                <a:defRPr sz="1000"/>
              </a:pPr>
              <a:r>
                <a:rPr lang="de-DE" sz="1400" b="0" i="0" u="none" strike="noStrike" baseline="0">
                  <a:solidFill>
                    <a:srgbClr val="FF0000"/>
                  </a:solidFill>
                  <a:latin typeface="Arial"/>
                  <a:cs typeface="Arial"/>
                </a:rPr>
                <a:t>01</a:t>
              </a:r>
              <a:r>
                <a:rPr lang="de-DE" sz="1000" b="0" i="0" u="none" strike="noStrike" baseline="0">
                  <a:solidFill>
                    <a:srgbClr val="FF0000"/>
                  </a:solidFill>
                  <a:latin typeface="Arial"/>
                  <a:cs typeface="Arial"/>
                </a:rPr>
                <a:t>.MM.JJ     TT.MM.JJ</a:t>
              </a:r>
            </a:p>
            <a:p>
              <a:pPr algn="ctr" rtl="0">
                <a:defRPr sz="1000"/>
              </a:pPr>
              <a:r>
                <a:rPr lang="de-DE" sz="1000" b="0" i="0" u="none" strike="noStrike" baseline="0">
                  <a:solidFill>
                    <a:srgbClr val="FF0000"/>
                  </a:solidFill>
                  <a:latin typeface="Arial"/>
                  <a:cs typeface="Arial"/>
                </a:rPr>
                <a:t>eingeben</a:t>
              </a:r>
            </a:p>
            <a:p>
              <a:pPr algn="ctr" rtl="0">
                <a:defRPr sz="1000"/>
              </a:pPr>
              <a:endParaRPr lang="de-DE" sz="1000" b="0" i="0" u="none" strike="noStrike" baseline="0">
                <a:solidFill>
                  <a:srgbClr val="FF0000"/>
                </a:solidFill>
                <a:latin typeface="Arial"/>
                <a:cs typeface="Arial"/>
              </a:endParaRPr>
            </a:p>
            <a:p>
              <a:pPr algn="ctr" rtl="0">
                <a:defRPr sz="1000"/>
              </a:pPr>
              <a:r>
                <a:rPr lang="de-DE" sz="1000" b="0" i="0" u="none" strike="noStrike" baseline="0">
                  <a:solidFill>
                    <a:srgbClr val="FF0000"/>
                  </a:solidFill>
                  <a:latin typeface="Arial"/>
                  <a:cs typeface="Arial"/>
                </a:rPr>
                <a:t>Ergebnis: z.B. Jan 03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29</xdr:row>
          <xdr:rowOff>123825</xdr:rowOff>
        </xdr:from>
        <xdr:to>
          <xdr:col>17</xdr:col>
          <xdr:colOff>323850</xdr:colOff>
          <xdr:row>31</xdr:row>
          <xdr:rowOff>95250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67</xdr:row>
          <xdr:rowOff>123825</xdr:rowOff>
        </xdr:from>
        <xdr:to>
          <xdr:col>17</xdr:col>
          <xdr:colOff>323850</xdr:colOff>
          <xdr:row>69</xdr:row>
          <xdr:rowOff>95250</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123825</xdr:rowOff>
        </xdr:from>
        <xdr:to>
          <xdr:col>17</xdr:col>
          <xdr:colOff>323850</xdr:colOff>
          <xdr:row>106</xdr:row>
          <xdr:rowOff>95250</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123825</xdr:rowOff>
        </xdr:from>
        <xdr:to>
          <xdr:col>17</xdr:col>
          <xdr:colOff>323850</xdr:colOff>
          <xdr:row>106</xdr:row>
          <xdr:rowOff>95250</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141</xdr:row>
          <xdr:rowOff>123825</xdr:rowOff>
        </xdr:from>
        <xdr:to>
          <xdr:col>17</xdr:col>
          <xdr:colOff>323850</xdr:colOff>
          <xdr:row>143</xdr:row>
          <xdr:rowOff>95250</xdr:rowOff>
        </xdr:to>
        <xdr:sp macro="" textlink="">
          <xdr:nvSpPr>
            <xdr:cNvPr id="4103" name="Button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141</xdr:row>
          <xdr:rowOff>123825</xdr:rowOff>
        </xdr:from>
        <xdr:to>
          <xdr:col>17</xdr:col>
          <xdr:colOff>323850</xdr:colOff>
          <xdr:row>143</xdr:row>
          <xdr:rowOff>95250</xdr:rowOff>
        </xdr:to>
        <xdr:sp macro="" textlink="">
          <xdr:nvSpPr>
            <xdr:cNvPr id="4104" name="Button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141</xdr:row>
          <xdr:rowOff>123825</xdr:rowOff>
        </xdr:from>
        <xdr:to>
          <xdr:col>17</xdr:col>
          <xdr:colOff>323850</xdr:colOff>
          <xdr:row>143</xdr:row>
          <xdr:rowOff>95250</xdr:rowOff>
        </xdr:to>
        <xdr:sp macro="" textlink="">
          <xdr:nvSpPr>
            <xdr:cNvPr id="4105" name="Button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141</xdr:row>
          <xdr:rowOff>123825</xdr:rowOff>
        </xdr:from>
        <xdr:to>
          <xdr:col>17</xdr:col>
          <xdr:colOff>323850</xdr:colOff>
          <xdr:row>143</xdr:row>
          <xdr:rowOff>95250</xdr:rowOff>
        </xdr:to>
        <xdr:sp macro="" textlink="">
          <xdr:nvSpPr>
            <xdr:cNvPr id="4106" name="Button 10" hidden="1">
              <a:extLst>
                <a:ext uri="{63B3BB69-23CF-44E3-9099-C40C66FF867C}">
                  <a14:compatExt spid="_x0000_s41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Mitarbeiter hinzufügen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171450</xdr:colOff>
          <xdr:row>8</xdr:row>
          <xdr:rowOff>57150</xdr:rowOff>
        </xdr:from>
        <xdr:to>
          <xdr:col>7</xdr:col>
          <xdr:colOff>638175</xdr:colOff>
          <xdr:row>10</xdr:row>
          <xdr:rowOff>9525</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FF0000"/>
                  </a:solidFill>
                  <a:latin typeface="Arial"/>
                  <a:cs typeface="Arial"/>
                </a:rPr>
                <a:t>Jahr der Inanspruchnahme!</a:t>
              </a:r>
            </a:p>
            <a:p>
              <a:pPr algn="ctr" rtl="0">
                <a:defRPr sz="1000"/>
              </a:pPr>
              <a:r>
                <a:rPr lang="de-DE" sz="1000" b="0" i="0" u="none" strike="noStrike" baseline="0">
                  <a:solidFill>
                    <a:srgbClr val="FF0000"/>
                  </a:solidFill>
                  <a:latin typeface="Arial"/>
                  <a:cs typeface="Arial"/>
                </a:rPr>
                <a:t>Eingabe als</a:t>
              </a:r>
              <a:r>
                <a:rPr lang="de-DE" sz="1400" b="0" i="0" u="none" strike="noStrike" baseline="0">
                  <a:solidFill>
                    <a:srgbClr val="FF0000"/>
                  </a:solidFill>
                  <a:latin typeface="Arial"/>
                  <a:cs typeface="Arial"/>
                </a:rPr>
                <a:t> JJJJ</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438150</xdr:colOff>
          <xdr:row>7</xdr:row>
          <xdr:rowOff>76200</xdr:rowOff>
        </xdr:from>
        <xdr:to>
          <xdr:col>10</xdr:col>
          <xdr:colOff>9525</xdr:colOff>
          <xdr:row>13</xdr:row>
          <xdr:rowOff>161925</xdr:rowOff>
        </xdr:to>
        <xdr:sp macro="" textlink="">
          <xdr:nvSpPr>
            <xdr:cNvPr id="13315" name="Button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2200" b="1" i="0" u="none" strike="noStrike" baseline="0">
                  <a:solidFill>
                    <a:srgbClr val="FF0000"/>
                  </a:solidFill>
                  <a:latin typeface="Arial"/>
                  <a:cs typeface="Arial"/>
                </a:rPr>
                <a:t>Achtung!</a:t>
              </a:r>
              <a:endParaRPr lang="de-DE" sz="1000" b="0" i="0" u="none" strike="noStrike" baseline="0">
                <a:solidFill>
                  <a:srgbClr val="FF0000"/>
                </a:solidFill>
                <a:latin typeface="Arial"/>
                <a:cs typeface="Arial"/>
              </a:endParaRPr>
            </a:p>
            <a:p>
              <a:pPr algn="ctr" rtl="0">
                <a:defRPr sz="1000"/>
              </a:pPr>
              <a:r>
                <a:rPr lang="de-DE" sz="1000" b="0" i="0" u="none" strike="noStrike" baseline="0">
                  <a:solidFill>
                    <a:srgbClr val="FF0000"/>
                  </a:solidFill>
                  <a:latin typeface="Arial"/>
                  <a:cs typeface="Arial"/>
                </a:rPr>
                <a:t>- </a:t>
              </a:r>
              <a:r>
                <a:rPr lang="de-DE" sz="1400" b="0" i="0" u="none" strike="noStrike" baseline="0">
                  <a:solidFill>
                    <a:srgbClr val="FF0000"/>
                  </a:solidFill>
                  <a:latin typeface="Arial"/>
                  <a:cs typeface="Arial"/>
                </a:rPr>
                <a:t>der Beratungsvertrag ist in Arbeitspakete zu unterteilen</a:t>
              </a:r>
            </a:p>
            <a:p>
              <a:pPr algn="ctr" rtl="0">
                <a:defRPr sz="1000"/>
              </a:pPr>
              <a:r>
                <a:rPr lang="de-DE" sz="1400" b="0" i="0" u="none" strike="noStrike" baseline="0">
                  <a:solidFill>
                    <a:srgbClr val="FF0000"/>
                  </a:solidFill>
                  <a:latin typeface="Arial"/>
                  <a:cs typeface="Arial"/>
                </a:rPr>
                <a:t>- jedes Arbeitspaket ist in der Lasche "Inno-Dienste AP der Beratung" zu beschreiben und die Ziele darzustellen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647700</xdr:colOff>
          <xdr:row>30</xdr:row>
          <xdr:rowOff>352425</xdr:rowOff>
        </xdr:from>
        <xdr:to>
          <xdr:col>1</xdr:col>
          <xdr:colOff>3457575</xdr:colOff>
          <xdr:row>34</xdr:row>
          <xdr:rowOff>95250</xdr:rowOff>
        </xdr:to>
        <xdr:sp macro="" textlink="">
          <xdr:nvSpPr>
            <xdr:cNvPr id="13316" name="Button 4" hidden="1">
              <a:extLst>
                <a:ext uri="{63B3BB69-23CF-44E3-9099-C40C66FF867C}">
                  <a14:compatExt spid="_x0000_s133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2200" b="1" i="0" u="none" strike="noStrike" baseline="0">
                  <a:solidFill>
                    <a:srgbClr val="FF0000"/>
                  </a:solidFill>
                  <a:latin typeface="Arial"/>
                  <a:cs typeface="Arial"/>
                </a:rPr>
                <a:t>Achtung!</a:t>
              </a:r>
              <a:endParaRPr lang="de-DE" sz="1000" b="0" i="0" u="none" strike="noStrike" baseline="0">
                <a:solidFill>
                  <a:srgbClr val="FF0000"/>
                </a:solidFill>
                <a:latin typeface="Arial"/>
                <a:cs typeface="Arial"/>
              </a:endParaRPr>
            </a:p>
            <a:p>
              <a:pPr algn="ctr" rtl="0">
                <a:defRPr sz="1000"/>
              </a:pPr>
              <a:r>
                <a:rPr lang="de-DE" sz="1000" b="0" i="0" u="none" strike="noStrike" baseline="0">
                  <a:solidFill>
                    <a:srgbClr val="FF0000"/>
                  </a:solidFill>
                  <a:latin typeface="Arial"/>
                  <a:cs typeface="Arial"/>
                </a:rPr>
                <a:t>- </a:t>
              </a:r>
              <a:r>
                <a:rPr lang="de-DE" sz="1100" b="0" i="0" u="none" strike="noStrike" baseline="0">
                  <a:solidFill>
                    <a:srgbClr val="FF0000"/>
                  </a:solidFill>
                  <a:latin typeface="Arial"/>
                  <a:cs typeface="Arial"/>
                </a:rPr>
                <a:t>Bitte teilen Sie die geplanten Ausgaben auf die Jahre der Inanspruchnahme auf</a:t>
              </a:r>
            </a:p>
            <a:p>
              <a:pPr algn="ctr" rtl="0">
                <a:defRPr sz="1000"/>
              </a:pPr>
              <a:r>
                <a:rPr lang="de-DE" sz="1100" b="0" i="0" u="none" strike="noStrike" baseline="0">
                  <a:solidFill>
                    <a:srgbClr val="FF0000"/>
                  </a:solidFill>
                  <a:latin typeface="Arial"/>
                  <a:cs typeface="Arial"/>
                </a:rPr>
                <a:t>- solange die Summenwerte zwischen den Tabellen nicht identisch sind, ist der Hintergrund des Summenwertes der unteren Tabelle rot unterlegt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EXCEL\Versuc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odukte\1_lebend\KLIMAII\2.8.2_Anlagen%20zum%20Antrag\Test%20Vorkalkulation_FuE_2014-2020_mehrere%20FQ.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kosten - Kalk.ansatz"/>
      <sheetName val="Personalkosten - Arbeitspakete"/>
      <sheetName val="Personalkosten - Balkenplan"/>
      <sheetName val="Material"/>
      <sheetName val="Fremdleistung"/>
      <sheetName val="Arbeitsgeräte"/>
      <sheetName val="Gesamtvorkalkulation"/>
      <sheetName val="Versuch"/>
    </sheetNames>
    <definedNames>
      <definedName name="Spalte_hinzufügen"/>
    </definedNames>
    <sheetDataSet>
      <sheetData sheetId="0" refreshError="1"/>
      <sheetData sheetId="1" refreshError="1">
        <row r="115">
          <cell r="A115" t="str">
            <v>Beschreibung der Arbeitsinhalte (Forschungs- und Entwicklungsleistungen)</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ausgaben - Kalk.ansatz"/>
      <sheetName val="Personalausgaben-Arbeitspakete"/>
      <sheetName val="Personalausgaben - Balkenplan"/>
      <sheetName val="sonstige Betriebsausgaben"/>
      <sheetName val="Fremdleistungen Dritter"/>
      <sheetName val="FuE-Ausrüstungen"/>
      <sheetName val="Patente-Schutzrechte"/>
      <sheetName val="Gesamtvorkalkulation"/>
      <sheetName val="Test Vorkalkulation_FuE_2014-20"/>
    </sheetNames>
    <definedNames>
      <definedName name="Zeile_hinzufügen"/>
    </defined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5.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vmlDrawing" Target="../drawings/vmlDrawing6.v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3.xml"/><Relationship Id="rId4"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61"/>
  <sheetViews>
    <sheetView tabSelected="1" workbookViewId="0">
      <selection activeCell="J8" sqref="J8"/>
    </sheetView>
  </sheetViews>
  <sheetFormatPr baseColWidth="10" defaultColWidth="11.5703125" defaultRowHeight="12.75"/>
  <cols>
    <col min="1" max="1" width="4.140625" style="37" customWidth="1"/>
    <col min="2" max="2" width="37.85546875" style="38" customWidth="1"/>
    <col min="3" max="3" width="9.42578125" style="39" customWidth="1"/>
    <col min="4" max="4" width="18" style="39" customWidth="1"/>
    <col min="5" max="6" width="16" style="39" customWidth="1"/>
    <col min="7" max="7" width="17" style="39" customWidth="1"/>
    <col min="8" max="8" width="16" style="39" customWidth="1"/>
    <col min="9" max="9" width="16" style="2" customWidth="1"/>
    <col min="10" max="10" width="11.85546875" style="1" customWidth="1"/>
    <col min="11" max="16384" width="11.5703125" style="1"/>
  </cols>
  <sheetData>
    <row r="1" spans="1:9" ht="18">
      <c r="A1" s="346" t="s">
        <v>0</v>
      </c>
      <c r="B1" s="347"/>
      <c r="C1" s="347"/>
      <c r="D1" s="347"/>
      <c r="E1" s="347"/>
      <c r="F1" s="347"/>
      <c r="G1" s="347"/>
      <c r="H1" s="347"/>
      <c r="I1" s="347"/>
    </row>
    <row r="2" spans="1:9" ht="15" customHeight="1" thickBot="1">
      <c r="A2" s="2"/>
      <c r="B2" s="2"/>
      <c r="C2" s="2"/>
      <c r="D2" s="2"/>
      <c r="E2" s="2"/>
      <c r="F2" s="2"/>
      <c r="G2" s="2"/>
      <c r="H2" s="2"/>
    </row>
    <row r="3" spans="1:9" ht="20.25" customHeight="1" thickBot="1">
      <c r="A3" s="2"/>
      <c r="B3" s="2"/>
      <c r="C3" s="2"/>
      <c r="D3" s="3"/>
      <c r="E3" s="348" t="s">
        <v>1</v>
      </c>
      <c r="F3" s="349"/>
      <c r="G3" s="350" t="s">
        <v>2</v>
      </c>
      <c r="H3" s="351"/>
    </row>
    <row r="4" spans="1:9" ht="12" customHeight="1" thickBot="1">
      <c r="A4" s="2"/>
      <c r="B4" s="2"/>
      <c r="C4" s="352" t="s">
        <v>3</v>
      </c>
      <c r="D4" s="353"/>
      <c r="E4" s="360"/>
      <c r="F4" s="361"/>
      <c r="G4" s="356"/>
      <c r="H4" s="357"/>
    </row>
    <row r="5" spans="1:9" ht="12" customHeight="1" thickBot="1">
      <c r="A5" s="2"/>
      <c r="B5" s="2"/>
      <c r="C5" s="354"/>
      <c r="D5" s="355"/>
      <c r="E5" s="360"/>
      <c r="F5" s="361"/>
      <c r="G5" s="358"/>
      <c r="H5" s="359"/>
    </row>
    <row r="6" spans="1:9" ht="15" customHeight="1">
      <c r="A6" s="2"/>
      <c r="B6" s="2"/>
      <c r="C6" s="2"/>
      <c r="D6" s="2"/>
      <c r="E6" s="2"/>
      <c r="F6" s="2"/>
      <c r="G6" s="2"/>
      <c r="H6" s="2"/>
    </row>
    <row r="7" spans="1:9" ht="37.5" customHeight="1">
      <c r="A7" s="344" t="s">
        <v>75</v>
      </c>
      <c r="B7" s="345"/>
      <c r="C7" s="345"/>
      <c r="D7" s="345"/>
      <c r="E7" s="345"/>
      <c r="F7" s="345"/>
      <c r="G7" s="345"/>
      <c r="H7" s="345"/>
      <c r="I7" s="345"/>
    </row>
    <row r="8" spans="1:9" ht="6.75" customHeight="1">
      <c r="A8" s="2"/>
      <c r="B8" s="4"/>
      <c r="C8" s="4"/>
      <c r="D8" s="2"/>
      <c r="E8" s="2"/>
      <c r="F8" s="2"/>
      <c r="G8" s="2"/>
      <c r="H8" s="2"/>
    </row>
    <row r="9" spans="1:9">
      <c r="A9" s="5"/>
      <c r="B9" s="6"/>
      <c r="C9" s="7" t="s">
        <v>4</v>
      </c>
      <c r="D9" s="7" t="s">
        <v>5</v>
      </c>
      <c r="E9" s="7" t="s">
        <v>6</v>
      </c>
      <c r="F9" s="8" t="s">
        <v>7</v>
      </c>
      <c r="G9" s="7" t="s">
        <v>108</v>
      </c>
      <c r="H9" s="174" t="s">
        <v>8</v>
      </c>
      <c r="I9" s="9" t="s">
        <v>9</v>
      </c>
    </row>
    <row r="10" spans="1:9">
      <c r="A10" s="10" t="s">
        <v>10</v>
      </c>
      <c r="B10" s="10" t="s">
        <v>11</v>
      </c>
      <c r="C10" s="10" t="s">
        <v>12</v>
      </c>
      <c r="D10" s="10" t="s">
        <v>13</v>
      </c>
      <c r="E10" s="11" t="s">
        <v>92</v>
      </c>
      <c r="F10" s="12" t="s">
        <v>93</v>
      </c>
      <c r="G10" s="11" t="s">
        <v>109</v>
      </c>
      <c r="H10" s="175" t="s">
        <v>96</v>
      </c>
      <c r="I10" s="13" t="s">
        <v>14</v>
      </c>
    </row>
    <row r="11" spans="1:9">
      <c r="A11" s="10" t="s">
        <v>15</v>
      </c>
      <c r="B11" s="10" t="s">
        <v>16</v>
      </c>
      <c r="C11" s="10" t="s">
        <v>17</v>
      </c>
      <c r="D11" s="10" t="s">
        <v>18</v>
      </c>
      <c r="E11" s="14" t="s">
        <v>94</v>
      </c>
      <c r="F11" s="14" t="s">
        <v>98</v>
      </c>
      <c r="G11" s="19" t="s">
        <v>107</v>
      </c>
      <c r="H11" s="15" t="s">
        <v>19</v>
      </c>
      <c r="I11" s="14" t="s">
        <v>95</v>
      </c>
    </row>
    <row r="12" spans="1:9">
      <c r="A12" s="10"/>
      <c r="B12" s="16" t="s">
        <v>20</v>
      </c>
      <c r="C12" s="17" t="str">
        <f>"(E)"</f>
        <v>(E)</v>
      </c>
      <c r="D12" s="17" t="s">
        <v>21</v>
      </c>
      <c r="E12" s="14"/>
      <c r="F12" s="14"/>
      <c r="G12" s="14" t="s">
        <v>113</v>
      </c>
      <c r="H12" s="15" t="s">
        <v>110</v>
      </c>
      <c r="I12" s="18"/>
    </row>
    <row r="13" spans="1:9">
      <c r="A13" s="10"/>
      <c r="B13" s="16"/>
      <c r="C13" s="17"/>
      <c r="D13" s="17"/>
      <c r="E13" s="14"/>
      <c r="F13" s="14"/>
      <c r="G13" s="18" t="s">
        <v>114</v>
      </c>
      <c r="H13" s="15"/>
      <c r="I13" s="19"/>
    </row>
    <row r="14" spans="1:9" ht="16.5" customHeight="1">
      <c r="A14" s="20"/>
      <c r="B14" s="21"/>
      <c r="C14" s="22" t="s">
        <v>22</v>
      </c>
      <c r="D14" s="22" t="s">
        <v>23</v>
      </c>
      <c r="E14" s="22" t="s">
        <v>23</v>
      </c>
      <c r="F14" s="22" t="s">
        <v>23</v>
      </c>
      <c r="G14" s="22" t="s">
        <v>23</v>
      </c>
      <c r="H14" s="23" t="s">
        <v>23</v>
      </c>
      <c r="I14" s="22" t="s">
        <v>23</v>
      </c>
    </row>
    <row r="15" spans="1:9" s="24" customFormat="1" ht="21" customHeight="1">
      <c r="A15" s="339">
        <v>1</v>
      </c>
      <c r="B15" s="186"/>
      <c r="C15" s="187"/>
      <c r="D15" s="188"/>
      <c r="E15" s="190">
        <f t="shared" ref="E15:E28" si="0">D15/12</f>
        <v>0</v>
      </c>
      <c r="F15" s="190">
        <f>IF(E15&lt;5000,E15,5000)</f>
        <v>0</v>
      </c>
      <c r="G15" s="190">
        <f>F15*20%</f>
        <v>0</v>
      </c>
      <c r="H15" s="190">
        <f>SUM(F15:G15)</f>
        <v>0</v>
      </c>
      <c r="I15" s="190">
        <f t="shared" ref="I15:I28" si="1">C15*H15</f>
        <v>0</v>
      </c>
    </row>
    <row r="16" spans="1:9" s="24" customFormat="1" ht="21" customHeight="1">
      <c r="A16" s="339">
        <v>2</v>
      </c>
      <c r="B16" s="186"/>
      <c r="C16" s="187"/>
      <c r="D16" s="188"/>
      <c r="E16" s="190">
        <f t="shared" si="0"/>
        <v>0</v>
      </c>
      <c r="F16" s="190">
        <f t="shared" ref="F16:F28" si="2">IF(E16&lt;5000,E16,5000)</f>
        <v>0</v>
      </c>
      <c r="G16" s="190">
        <f t="shared" ref="G16:G28" si="3">F16*20%</f>
        <v>0</v>
      </c>
      <c r="H16" s="190">
        <f t="shared" ref="H16:H28" si="4">SUM(F16:G16)</f>
        <v>0</v>
      </c>
      <c r="I16" s="190">
        <f t="shared" si="1"/>
        <v>0</v>
      </c>
    </row>
    <row r="17" spans="1:12" s="24" customFormat="1" ht="21" customHeight="1">
      <c r="A17" s="339">
        <v>3</v>
      </c>
      <c r="B17" s="186"/>
      <c r="C17" s="187"/>
      <c r="D17" s="188"/>
      <c r="E17" s="190">
        <f t="shared" si="0"/>
        <v>0</v>
      </c>
      <c r="F17" s="190">
        <f t="shared" si="2"/>
        <v>0</v>
      </c>
      <c r="G17" s="190">
        <f t="shared" si="3"/>
        <v>0</v>
      </c>
      <c r="H17" s="190">
        <f t="shared" si="4"/>
        <v>0</v>
      </c>
      <c r="I17" s="190">
        <f t="shared" si="1"/>
        <v>0</v>
      </c>
    </row>
    <row r="18" spans="1:12" s="24" customFormat="1" ht="21" customHeight="1">
      <c r="A18" s="339">
        <v>4</v>
      </c>
      <c r="B18" s="186"/>
      <c r="C18" s="187"/>
      <c r="D18" s="188"/>
      <c r="E18" s="190">
        <f t="shared" si="0"/>
        <v>0</v>
      </c>
      <c r="F18" s="190">
        <f t="shared" si="2"/>
        <v>0</v>
      </c>
      <c r="G18" s="190">
        <f t="shared" si="3"/>
        <v>0</v>
      </c>
      <c r="H18" s="190">
        <f t="shared" si="4"/>
        <v>0</v>
      </c>
      <c r="I18" s="190">
        <f t="shared" si="1"/>
        <v>0</v>
      </c>
    </row>
    <row r="19" spans="1:12" s="24" customFormat="1" ht="21" customHeight="1">
      <c r="A19" s="339">
        <v>5</v>
      </c>
      <c r="B19" s="186"/>
      <c r="C19" s="187"/>
      <c r="D19" s="188"/>
      <c r="E19" s="190">
        <f t="shared" si="0"/>
        <v>0</v>
      </c>
      <c r="F19" s="190">
        <f t="shared" si="2"/>
        <v>0</v>
      </c>
      <c r="G19" s="190">
        <f t="shared" si="3"/>
        <v>0</v>
      </c>
      <c r="H19" s="190">
        <f t="shared" si="4"/>
        <v>0</v>
      </c>
      <c r="I19" s="190">
        <f t="shared" si="1"/>
        <v>0</v>
      </c>
    </row>
    <row r="20" spans="1:12" s="24" customFormat="1" ht="21" customHeight="1">
      <c r="A20" s="339">
        <v>6</v>
      </c>
      <c r="B20" s="186"/>
      <c r="C20" s="187"/>
      <c r="D20" s="188"/>
      <c r="E20" s="190">
        <f t="shared" si="0"/>
        <v>0</v>
      </c>
      <c r="F20" s="190">
        <f t="shared" si="2"/>
        <v>0</v>
      </c>
      <c r="G20" s="190">
        <f t="shared" si="3"/>
        <v>0</v>
      </c>
      <c r="H20" s="190">
        <f t="shared" si="4"/>
        <v>0</v>
      </c>
      <c r="I20" s="190">
        <f t="shared" si="1"/>
        <v>0</v>
      </c>
    </row>
    <row r="21" spans="1:12" s="24" customFormat="1" ht="21" customHeight="1">
      <c r="A21" s="339">
        <v>7</v>
      </c>
      <c r="B21" s="186"/>
      <c r="C21" s="187"/>
      <c r="D21" s="188"/>
      <c r="E21" s="190">
        <f t="shared" si="0"/>
        <v>0</v>
      </c>
      <c r="F21" s="190">
        <f t="shared" si="2"/>
        <v>0</v>
      </c>
      <c r="G21" s="190">
        <f t="shared" si="3"/>
        <v>0</v>
      </c>
      <c r="H21" s="190">
        <f t="shared" si="4"/>
        <v>0</v>
      </c>
      <c r="I21" s="190">
        <f t="shared" si="1"/>
        <v>0</v>
      </c>
    </row>
    <row r="22" spans="1:12" s="24" customFormat="1" ht="21" customHeight="1">
      <c r="A22" s="339">
        <f t="shared" ref="A22:A28" si="5">A21+1</f>
        <v>8</v>
      </c>
      <c r="B22" s="186"/>
      <c r="C22" s="187"/>
      <c r="D22" s="189"/>
      <c r="E22" s="190">
        <f t="shared" si="0"/>
        <v>0</v>
      </c>
      <c r="F22" s="190">
        <f t="shared" si="2"/>
        <v>0</v>
      </c>
      <c r="G22" s="190">
        <f t="shared" si="3"/>
        <v>0</v>
      </c>
      <c r="H22" s="190">
        <f t="shared" si="4"/>
        <v>0</v>
      </c>
      <c r="I22" s="190">
        <f t="shared" si="1"/>
        <v>0</v>
      </c>
    </row>
    <row r="23" spans="1:12" s="24" customFormat="1" ht="21" customHeight="1">
      <c r="A23" s="339">
        <f t="shared" si="5"/>
        <v>9</v>
      </c>
      <c r="B23" s="186"/>
      <c r="C23" s="187"/>
      <c r="D23" s="189"/>
      <c r="E23" s="190">
        <f t="shared" si="0"/>
        <v>0</v>
      </c>
      <c r="F23" s="190">
        <f t="shared" si="2"/>
        <v>0</v>
      </c>
      <c r="G23" s="190">
        <f t="shared" si="3"/>
        <v>0</v>
      </c>
      <c r="H23" s="190">
        <f t="shared" si="4"/>
        <v>0</v>
      </c>
      <c r="I23" s="190">
        <f t="shared" si="1"/>
        <v>0</v>
      </c>
    </row>
    <row r="24" spans="1:12" s="24" customFormat="1" ht="21" customHeight="1">
      <c r="A24" s="339">
        <f t="shared" si="5"/>
        <v>10</v>
      </c>
      <c r="B24" s="186"/>
      <c r="C24" s="187"/>
      <c r="D24" s="189"/>
      <c r="E24" s="190">
        <f t="shared" si="0"/>
        <v>0</v>
      </c>
      <c r="F24" s="190">
        <f t="shared" si="2"/>
        <v>0</v>
      </c>
      <c r="G24" s="190">
        <f t="shared" si="3"/>
        <v>0</v>
      </c>
      <c r="H24" s="190">
        <f t="shared" si="4"/>
        <v>0</v>
      </c>
      <c r="I24" s="190">
        <f t="shared" si="1"/>
        <v>0</v>
      </c>
    </row>
    <row r="25" spans="1:12" s="24" customFormat="1" ht="21" customHeight="1">
      <c r="A25" s="339">
        <f t="shared" si="5"/>
        <v>11</v>
      </c>
      <c r="B25" s="186"/>
      <c r="C25" s="187"/>
      <c r="D25" s="189"/>
      <c r="E25" s="190">
        <f t="shared" si="0"/>
        <v>0</v>
      </c>
      <c r="F25" s="292">
        <f t="shared" si="2"/>
        <v>0</v>
      </c>
      <c r="G25" s="190">
        <f t="shared" si="3"/>
        <v>0</v>
      </c>
      <c r="H25" s="292">
        <f t="shared" si="4"/>
        <v>0</v>
      </c>
      <c r="I25" s="190">
        <f t="shared" si="1"/>
        <v>0</v>
      </c>
    </row>
    <row r="26" spans="1:12" s="24" customFormat="1" ht="21" customHeight="1">
      <c r="A26" s="339">
        <f t="shared" si="5"/>
        <v>12</v>
      </c>
      <c r="B26" s="186"/>
      <c r="C26" s="187"/>
      <c r="D26" s="189"/>
      <c r="E26" s="190">
        <f t="shared" si="0"/>
        <v>0</v>
      </c>
      <c r="F26" s="292">
        <f t="shared" si="2"/>
        <v>0</v>
      </c>
      <c r="G26" s="190">
        <f t="shared" si="3"/>
        <v>0</v>
      </c>
      <c r="H26" s="292">
        <f t="shared" si="4"/>
        <v>0</v>
      </c>
      <c r="I26" s="190">
        <f t="shared" si="1"/>
        <v>0</v>
      </c>
    </row>
    <row r="27" spans="1:12" s="24" customFormat="1" ht="21" customHeight="1">
      <c r="A27" s="339">
        <f t="shared" si="5"/>
        <v>13</v>
      </c>
      <c r="B27" s="186"/>
      <c r="C27" s="187"/>
      <c r="D27" s="189"/>
      <c r="E27" s="190">
        <f t="shared" si="0"/>
        <v>0</v>
      </c>
      <c r="F27" s="292">
        <f t="shared" si="2"/>
        <v>0</v>
      </c>
      <c r="G27" s="190">
        <f t="shared" si="3"/>
        <v>0</v>
      </c>
      <c r="H27" s="292">
        <f t="shared" si="4"/>
        <v>0</v>
      </c>
      <c r="I27" s="190">
        <f t="shared" si="1"/>
        <v>0</v>
      </c>
    </row>
    <row r="28" spans="1:12" s="24" customFormat="1" ht="21" customHeight="1">
      <c r="A28" s="339">
        <f t="shared" si="5"/>
        <v>14</v>
      </c>
      <c r="B28" s="186"/>
      <c r="C28" s="187"/>
      <c r="D28" s="189"/>
      <c r="E28" s="190">
        <f t="shared" si="0"/>
        <v>0</v>
      </c>
      <c r="F28" s="292">
        <f t="shared" si="2"/>
        <v>0</v>
      </c>
      <c r="G28" s="190">
        <f t="shared" si="3"/>
        <v>0</v>
      </c>
      <c r="H28" s="292">
        <f t="shared" si="4"/>
        <v>0</v>
      </c>
      <c r="I28" s="190">
        <f t="shared" si="1"/>
        <v>0</v>
      </c>
    </row>
    <row r="29" spans="1:12" ht="21" customHeight="1">
      <c r="A29" s="25"/>
      <c r="B29" s="26" t="s">
        <v>24</v>
      </c>
      <c r="C29" s="191">
        <f>SUM(C9:C28)</f>
        <v>0</v>
      </c>
      <c r="D29" s="27"/>
      <c r="E29" s="28"/>
      <c r="F29" s="28"/>
      <c r="G29" s="28"/>
      <c r="H29" s="28"/>
      <c r="I29" s="191">
        <f>SUM(I9:I28)</f>
        <v>0</v>
      </c>
      <c r="L29" s="24"/>
    </row>
    <row r="30" spans="1:12" ht="15.75" customHeight="1" thickBot="1">
      <c r="A30" s="29"/>
      <c r="B30" s="30"/>
      <c r="C30" s="176"/>
      <c r="D30" s="32"/>
      <c r="E30" s="33"/>
      <c r="F30" s="33"/>
      <c r="G30" s="33"/>
      <c r="H30" s="33"/>
    </row>
    <row r="31" spans="1:12" ht="21" customHeight="1" thickBot="1">
      <c r="A31" s="29"/>
      <c r="B31" s="288" t="s">
        <v>179</v>
      </c>
      <c r="C31" s="176"/>
      <c r="D31" s="32"/>
      <c r="E31" s="32"/>
      <c r="F31" s="32"/>
      <c r="G31" s="32"/>
      <c r="H31" s="32"/>
    </row>
    <row r="32" spans="1:12" ht="15.75" customHeight="1">
      <c r="A32" s="177"/>
      <c r="C32" s="179"/>
      <c r="D32" s="180"/>
      <c r="E32" s="180"/>
      <c r="F32" s="180"/>
      <c r="G32" s="180"/>
      <c r="H32" s="180"/>
      <c r="I32" s="180"/>
    </row>
    <row r="33" spans="1:16" ht="21" customHeight="1">
      <c r="A33" s="29"/>
      <c r="B33" s="176"/>
      <c r="C33" s="176"/>
      <c r="D33" s="32"/>
      <c r="E33" s="32"/>
      <c r="F33" s="32"/>
      <c r="G33" s="32"/>
      <c r="H33" s="32"/>
    </row>
    <row r="34" spans="1:16" ht="21" customHeight="1">
      <c r="A34" s="29"/>
      <c r="B34" s="176"/>
      <c r="C34" s="176"/>
      <c r="D34" s="32"/>
      <c r="E34" s="32"/>
      <c r="F34" s="32"/>
      <c r="G34" s="32"/>
      <c r="H34" s="32"/>
    </row>
    <row r="35" spans="1:16" ht="21" customHeight="1">
      <c r="A35" s="29"/>
      <c r="B35" s="176"/>
      <c r="C35" s="176"/>
      <c r="D35" s="32"/>
      <c r="E35" s="32"/>
      <c r="F35" s="32"/>
      <c r="G35" s="32"/>
      <c r="H35" s="32"/>
    </row>
    <row r="36" spans="1:16" ht="33.75" customHeight="1">
      <c r="A36" s="34" t="s">
        <v>25</v>
      </c>
      <c r="B36" s="35"/>
      <c r="C36" s="2"/>
      <c r="D36" s="2"/>
      <c r="E36" s="36"/>
      <c r="F36" s="36"/>
      <c r="G36" s="36"/>
      <c r="H36" s="36"/>
    </row>
    <row r="37" spans="1:16" ht="3" customHeight="1">
      <c r="A37" s="35"/>
      <c r="B37" s="35"/>
      <c r="C37" s="2"/>
      <c r="D37" s="2"/>
      <c r="E37" s="36"/>
      <c r="F37" s="36"/>
      <c r="G37" s="36"/>
      <c r="H37" s="36"/>
    </row>
    <row r="38" spans="1:16" ht="13.5" customHeight="1">
      <c r="A38" s="35" t="s">
        <v>26</v>
      </c>
      <c r="B38" s="35"/>
      <c r="C38" s="2"/>
      <c r="D38" s="2"/>
      <c r="E38" s="36"/>
      <c r="F38" s="36"/>
      <c r="G38" s="36"/>
      <c r="H38" s="36"/>
    </row>
    <row r="39" spans="1:16" ht="3" customHeight="1">
      <c r="A39" s="35"/>
      <c r="B39" s="35"/>
      <c r="C39" s="2"/>
      <c r="D39" s="2"/>
      <c r="E39" s="36"/>
      <c r="F39" s="36"/>
      <c r="G39" s="36"/>
      <c r="H39" s="36"/>
    </row>
    <row r="40" spans="1:16" ht="12.75" customHeight="1">
      <c r="A40" s="35" t="s">
        <v>97</v>
      </c>
      <c r="B40" s="35"/>
      <c r="C40" s="2"/>
      <c r="D40" s="2"/>
      <c r="E40" s="36"/>
      <c r="F40" s="36"/>
      <c r="G40" s="36"/>
      <c r="H40" s="36"/>
    </row>
    <row r="41" spans="1:16" ht="12.75" customHeight="1">
      <c r="A41" s="35" t="s">
        <v>137</v>
      </c>
      <c r="B41" s="35"/>
      <c r="C41" s="2"/>
      <c r="D41" s="2"/>
      <c r="E41" s="36"/>
      <c r="F41" s="36"/>
      <c r="G41" s="36"/>
      <c r="H41" s="36"/>
    </row>
    <row r="42" spans="1:16" ht="12.75" customHeight="1">
      <c r="A42" s="35" t="s">
        <v>138</v>
      </c>
      <c r="B42" s="35"/>
      <c r="C42" s="2"/>
      <c r="D42" s="2"/>
      <c r="E42" s="36"/>
      <c r="F42" s="36"/>
      <c r="G42" s="36"/>
      <c r="H42" s="36"/>
    </row>
    <row r="43" spans="1:16" ht="12.75" customHeight="1">
      <c r="A43" s="35" t="s">
        <v>142</v>
      </c>
      <c r="B43" s="35"/>
      <c r="C43" s="2"/>
      <c r="D43" s="2"/>
      <c r="E43" s="36"/>
      <c r="F43" s="36"/>
      <c r="G43" s="36"/>
      <c r="H43" s="36"/>
    </row>
    <row r="44" spans="1:16" ht="12.75" customHeight="1">
      <c r="A44" s="35" t="s">
        <v>111</v>
      </c>
      <c r="B44" s="35"/>
      <c r="C44" s="2"/>
      <c r="D44" s="2"/>
      <c r="E44" s="36"/>
      <c r="F44" s="36"/>
      <c r="G44" s="36"/>
      <c r="H44" s="36"/>
    </row>
    <row r="45" spans="1:16" ht="12.75" customHeight="1">
      <c r="A45" s="35" t="s">
        <v>143</v>
      </c>
      <c r="B45" s="35"/>
      <c r="C45" s="2"/>
      <c r="D45" s="2"/>
      <c r="E45" s="36"/>
      <c r="F45" s="36"/>
      <c r="G45" s="36"/>
      <c r="H45" s="36"/>
    </row>
    <row r="46" spans="1:16" ht="3" customHeight="1">
      <c r="A46" s="35"/>
      <c r="B46" s="35"/>
      <c r="C46" s="2"/>
      <c r="D46" s="2"/>
      <c r="E46" s="36"/>
      <c r="F46" s="36"/>
      <c r="G46" s="36"/>
      <c r="H46" s="36"/>
    </row>
    <row r="47" spans="1:16" ht="12.75" customHeight="1">
      <c r="A47" s="35" t="s">
        <v>112</v>
      </c>
      <c r="B47" s="35"/>
      <c r="C47" s="2"/>
      <c r="D47" s="2"/>
      <c r="E47" s="36"/>
      <c r="F47" s="36"/>
      <c r="G47" s="36"/>
      <c r="H47" s="36"/>
    </row>
    <row r="48" spans="1:16" ht="3" customHeight="1">
      <c r="A48" s="35"/>
      <c r="B48" s="35"/>
      <c r="C48" s="2"/>
      <c r="D48" s="2"/>
      <c r="E48" s="36"/>
      <c r="F48" s="36"/>
      <c r="G48" s="36"/>
      <c r="H48" s="36"/>
      <c r="J48" s="2"/>
      <c r="K48" s="2"/>
      <c r="L48" s="2"/>
      <c r="M48" s="2"/>
      <c r="N48" s="2"/>
      <c r="O48" s="2"/>
      <c r="P48" s="2"/>
    </row>
    <row r="49" spans="1:16" ht="12.75" customHeight="1">
      <c r="A49" s="35" t="s">
        <v>76</v>
      </c>
      <c r="B49" s="35"/>
      <c r="C49" s="2"/>
      <c r="D49" s="2"/>
      <c r="E49" s="36"/>
      <c r="F49" s="36"/>
      <c r="G49" s="36"/>
      <c r="H49" s="36"/>
      <c r="J49" s="2"/>
      <c r="K49" s="2"/>
      <c r="L49" s="2"/>
      <c r="M49" s="2"/>
      <c r="N49" s="2"/>
      <c r="O49" s="2"/>
      <c r="P49" s="2"/>
    </row>
    <row r="50" spans="1:16" ht="12.75" customHeight="1">
      <c r="A50" s="35" t="s">
        <v>77</v>
      </c>
      <c r="B50" s="35"/>
      <c r="C50" s="2"/>
      <c r="D50" s="2"/>
      <c r="E50" s="36"/>
      <c r="F50" s="36"/>
      <c r="G50" s="36"/>
      <c r="H50" s="36"/>
      <c r="J50" s="2"/>
      <c r="K50" s="2"/>
      <c r="L50" s="2"/>
      <c r="M50" s="2"/>
      <c r="N50" s="2"/>
      <c r="O50" s="2"/>
      <c r="P50" s="2"/>
    </row>
    <row r="51" spans="1:16" ht="12.75" customHeight="1">
      <c r="A51" s="35" t="s">
        <v>115</v>
      </c>
      <c r="B51" s="35"/>
      <c r="C51" s="2"/>
      <c r="D51" s="2"/>
      <c r="E51" s="36"/>
      <c r="F51" s="36"/>
      <c r="G51" s="36"/>
      <c r="H51" s="36"/>
      <c r="J51" s="2"/>
      <c r="K51" s="2"/>
      <c r="L51" s="2"/>
      <c r="M51" s="2"/>
      <c r="N51" s="2"/>
      <c r="O51" s="2"/>
      <c r="P51" s="2"/>
    </row>
    <row r="52" spans="1:16" ht="4.1500000000000004" customHeight="1">
      <c r="A52" s="35"/>
      <c r="B52" s="35"/>
      <c r="C52" s="2"/>
      <c r="D52" s="2"/>
      <c r="E52" s="36"/>
      <c r="F52" s="36"/>
      <c r="G52" s="36"/>
      <c r="H52" s="36"/>
      <c r="J52" s="2"/>
      <c r="K52" s="2"/>
      <c r="L52" s="2"/>
      <c r="M52" s="2"/>
      <c r="N52" s="2"/>
      <c r="O52" s="2"/>
      <c r="P52" s="2"/>
    </row>
    <row r="53" spans="1:16" ht="12.75" customHeight="1">
      <c r="A53" s="35" t="s">
        <v>144</v>
      </c>
      <c r="B53" s="35"/>
      <c r="C53" s="2"/>
      <c r="D53" s="2"/>
      <c r="E53" s="36"/>
      <c r="F53" s="36"/>
      <c r="G53" s="36"/>
      <c r="H53" s="36"/>
      <c r="J53" s="2"/>
      <c r="K53" s="2"/>
      <c r="L53" s="2"/>
      <c r="M53" s="2"/>
      <c r="N53" s="2"/>
      <c r="O53" s="2"/>
      <c r="P53" s="2"/>
    </row>
    <row r="54" spans="1:16" ht="12.75" customHeight="1">
      <c r="A54" s="35" t="s">
        <v>145</v>
      </c>
      <c r="B54" s="35"/>
      <c r="C54" s="2"/>
      <c r="D54" s="2"/>
      <c r="E54" s="36"/>
      <c r="F54" s="36"/>
      <c r="G54" s="36"/>
      <c r="H54" s="36"/>
      <c r="J54" s="2"/>
      <c r="K54" s="2"/>
      <c r="L54" s="2"/>
      <c r="M54" s="2"/>
      <c r="N54" s="2"/>
      <c r="O54" s="2"/>
      <c r="P54" s="2"/>
    </row>
    <row r="55" spans="1:16" ht="4.1500000000000004" customHeight="1">
      <c r="A55" s="35"/>
      <c r="B55" s="35"/>
      <c r="C55" s="2"/>
      <c r="D55" s="2"/>
      <c r="E55" s="36"/>
      <c r="F55" s="36"/>
      <c r="G55" s="36"/>
      <c r="H55" s="36"/>
      <c r="J55" s="2"/>
      <c r="K55" s="2"/>
      <c r="L55" s="2"/>
      <c r="M55" s="2"/>
      <c r="N55" s="2"/>
      <c r="O55" s="2"/>
      <c r="P55" s="2"/>
    </row>
    <row r="56" spans="1:16" ht="12.75" customHeight="1">
      <c r="A56" s="35" t="s">
        <v>146</v>
      </c>
      <c r="B56" s="35"/>
      <c r="C56" s="2"/>
      <c r="D56" s="2"/>
      <c r="E56" s="36"/>
      <c r="F56" s="36"/>
      <c r="G56" s="36"/>
      <c r="H56" s="36"/>
      <c r="J56" s="2"/>
      <c r="K56" s="2"/>
      <c r="L56" s="2"/>
      <c r="M56" s="2"/>
      <c r="N56" s="2"/>
      <c r="O56" s="2"/>
      <c r="P56" s="2"/>
    </row>
    <row r="57" spans="1:16" ht="4.1500000000000004" customHeight="1">
      <c r="A57" s="35"/>
      <c r="B57" s="35"/>
      <c r="C57" s="2"/>
      <c r="D57" s="2"/>
      <c r="E57" s="36"/>
      <c r="F57" s="36"/>
      <c r="G57" s="36"/>
      <c r="H57" s="36"/>
      <c r="J57" s="2"/>
      <c r="K57" s="2"/>
      <c r="L57" s="2"/>
      <c r="M57" s="2"/>
      <c r="N57" s="2"/>
      <c r="O57" s="2"/>
      <c r="P57" s="2"/>
    </row>
    <row r="58" spans="1:16" ht="12.75" customHeight="1">
      <c r="A58" s="35" t="s">
        <v>147</v>
      </c>
      <c r="B58" s="35"/>
      <c r="C58" s="2"/>
      <c r="D58" s="2"/>
      <c r="E58" s="36"/>
      <c r="F58" s="36"/>
      <c r="G58" s="36"/>
      <c r="H58" s="36"/>
      <c r="J58" s="2"/>
      <c r="K58" s="2"/>
      <c r="L58" s="2"/>
      <c r="M58" s="2"/>
      <c r="N58" s="2"/>
      <c r="O58" s="2"/>
      <c r="P58" s="2"/>
    </row>
    <row r="59" spans="1:16" ht="12.75" customHeight="1">
      <c r="A59" s="35" t="s">
        <v>148</v>
      </c>
      <c r="B59" s="35"/>
      <c r="C59" s="2"/>
      <c r="D59" s="2"/>
      <c r="E59" s="36"/>
      <c r="F59" s="36"/>
      <c r="G59" s="36"/>
      <c r="H59" s="36"/>
      <c r="J59" s="2"/>
      <c r="K59" s="2"/>
      <c r="L59" s="2"/>
      <c r="M59" s="2"/>
      <c r="N59" s="2"/>
      <c r="O59" s="2"/>
      <c r="P59" s="2"/>
    </row>
    <row r="60" spans="1:16" ht="4.1500000000000004" customHeight="1">
      <c r="A60" s="35"/>
      <c r="B60" s="35"/>
      <c r="C60" s="2"/>
      <c r="D60" s="2"/>
      <c r="E60" s="36"/>
      <c r="F60" s="36"/>
      <c r="G60" s="36"/>
      <c r="H60" s="36"/>
      <c r="J60" s="2"/>
      <c r="K60" s="2"/>
      <c r="L60" s="2"/>
      <c r="M60" s="2"/>
      <c r="N60" s="2"/>
      <c r="O60" s="2"/>
      <c r="P60" s="2"/>
    </row>
    <row r="61" spans="1:16">
      <c r="A61" s="35" t="s">
        <v>27</v>
      </c>
      <c r="B61" s="35"/>
      <c r="C61" s="2"/>
      <c r="D61" s="2"/>
      <c r="E61" s="36"/>
      <c r="F61" s="36"/>
      <c r="G61" s="36"/>
      <c r="H61" s="36"/>
      <c r="J61" s="2"/>
      <c r="K61" s="2"/>
      <c r="L61" s="2"/>
      <c r="M61" s="2"/>
      <c r="N61" s="2"/>
      <c r="O61" s="2"/>
      <c r="P61" s="2"/>
    </row>
  </sheetData>
  <mergeCells count="7">
    <mergeCell ref="A7:I7"/>
    <mergeCell ref="A1:I1"/>
    <mergeCell ref="E3:F3"/>
    <mergeCell ref="G3:H3"/>
    <mergeCell ref="C4:D5"/>
    <mergeCell ref="G4:H5"/>
    <mergeCell ref="E4:F5"/>
  </mergeCells>
  <phoneticPr fontId="33" type="noConversion"/>
  <conditionalFormatting sqref="E15:I28">
    <cfRule type="cellIs" dxfId="4" priority="1" operator="equal">
      <formula>0</formula>
    </cfRule>
  </conditionalFormatting>
  <pageMargins left="0.78740157480314965" right="0.39370078740157483" top="0.98425196850393704" bottom="0.78740157480314965" header="0.51181102362204722" footer="0.31496062992125984"/>
  <pageSetup paperSize="9" scale="91" fitToHeight="2" orientation="landscape" r:id="rId1"/>
  <headerFooter alignWithMargins="0">
    <oddHeader>&amp;LAnlage&amp;CVorkalkulation des Vorhabens Sachsen-Anhalt KLIMA II&amp;RFormblatt 1
Stand: 13.09.2017</oddHeader>
    <oddFooter>&amp;L&amp;G&amp;CSeite &amp;P von &amp;N&amp;RUnterlage vom: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Zeile_hinzufügen">
                <anchor moveWithCells="1" sizeWithCells="1">
                  <from>
                    <xdr:col>3</xdr:col>
                    <xdr:colOff>866775</xdr:colOff>
                    <xdr:row>30</xdr:row>
                    <xdr:rowOff>152400</xdr:rowOff>
                  </from>
                  <to>
                    <xdr:col>5</xdr:col>
                    <xdr:colOff>647700</xdr:colOff>
                    <xdr:row>32</xdr:row>
                    <xdr:rowOff>66675</xdr:rowOff>
                  </to>
                </anchor>
              </controlPr>
            </control>
          </mc:Choice>
        </mc:AlternateContent>
        <mc:AlternateContent xmlns:mc="http://schemas.openxmlformats.org/markup-compatibility/2006">
          <mc:Choice Requires="x14">
            <control shapeId="1027" r:id="rId6" name="Button 3">
              <controlPr defaultSize="0" print="0" autoFill="0" autoPict="0">
                <anchor moveWithCells="1" sizeWithCells="1">
                  <from>
                    <xdr:col>0</xdr:col>
                    <xdr:colOff>85725</xdr:colOff>
                    <xdr:row>0</xdr:row>
                    <xdr:rowOff>180975</xdr:rowOff>
                  </from>
                  <to>
                    <xdr:col>1</xdr:col>
                    <xdr:colOff>2466975</xdr:colOff>
                    <xdr:row>6</xdr:row>
                    <xdr:rowOff>180975</xdr:rowOff>
                  </to>
                </anchor>
              </controlPr>
            </control>
          </mc:Choice>
        </mc:AlternateContent>
        <mc:AlternateContent xmlns:mc="http://schemas.openxmlformats.org/markup-compatibility/2006">
          <mc:Choice Requires="x14">
            <control shapeId="1028" r:id="rId7" name="Button 4">
              <controlPr defaultSize="0" print="0" autoFill="0" autoPict="0" macro="[2]!Zeile_hinzufügen">
                <anchor moveWithCells="1" sizeWithCells="1">
                  <from>
                    <xdr:col>3</xdr:col>
                    <xdr:colOff>866775</xdr:colOff>
                    <xdr:row>30</xdr:row>
                    <xdr:rowOff>152400</xdr:rowOff>
                  </from>
                  <to>
                    <xdr:col>5</xdr:col>
                    <xdr:colOff>647700</xdr:colOff>
                    <xdr:row>32</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N245"/>
  <sheetViews>
    <sheetView zoomScaleNormal="100" workbookViewId="0">
      <selection activeCell="R5" sqref="R5"/>
    </sheetView>
  </sheetViews>
  <sheetFormatPr baseColWidth="10" defaultColWidth="11.5703125" defaultRowHeight="12.75"/>
  <cols>
    <col min="1" max="1" width="6.140625" style="43" customWidth="1"/>
    <col min="2" max="2" width="8.85546875" style="43" customWidth="1"/>
    <col min="3" max="5" width="6.140625" style="44" customWidth="1"/>
    <col min="6" max="6" width="6.140625" style="45" customWidth="1"/>
    <col min="7" max="7" width="6.140625" style="44" customWidth="1"/>
    <col min="8" max="8" width="20.7109375" style="40" customWidth="1"/>
    <col min="9" max="17" width="6.140625" style="40" customWidth="1"/>
    <col min="18" max="16384" width="11.5703125" style="40"/>
  </cols>
  <sheetData>
    <row r="1" spans="1:14" ht="18">
      <c r="A1" s="346" t="s">
        <v>0</v>
      </c>
      <c r="B1" s="346"/>
      <c r="C1" s="346"/>
      <c r="D1" s="346"/>
      <c r="E1" s="346"/>
      <c r="F1" s="346"/>
      <c r="G1" s="346"/>
      <c r="H1" s="346"/>
      <c r="I1" s="346"/>
      <c r="J1" s="346"/>
      <c r="K1" s="346"/>
      <c r="L1" s="346"/>
      <c r="M1" s="346"/>
      <c r="N1" s="346"/>
    </row>
    <row r="2" spans="1:14" ht="15" customHeight="1">
      <c r="A2" s="41"/>
      <c r="B2" s="41"/>
      <c r="C2" s="41"/>
      <c r="D2" s="41"/>
      <c r="E2" s="41"/>
      <c r="F2" s="41"/>
      <c r="G2" s="41"/>
    </row>
    <row r="3" spans="1:14" ht="21.75" customHeight="1">
      <c r="A3" s="392" t="s">
        <v>78</v>
      </c>
      <c r="B3" s="392"/>
      <c r="C3" s="392"/>
      <c r="D3" s="392"/>
      <c r="E3" s="392"/>
      <c r="F3" s="392"/>
      <c r="G3" s="392"/>
      <c r="H3" s="392"/>
      <c r="I3" s="392"/>
      <c r="J3" s="392"/>
      <c r="K3" s="392"/>
      <c r="L3" s="392"/>
      <c r="M3" s="392"/>
      <c r="N3" s="392"/>
    </row>
    <row r="4" spans="1:14" ht="21.75" customHeight="1">
      <c r="A4" s="393" t="s">
        <v>28</v>
      </c>
      <c r="B4" s="393"/>
      <c r="C4" s="393"/>
      <c r="D4" s="393"/>
      <c r="E4" s="393"/>
      <c r="F4" s="393"/>
      <c r="G4" s="393"/>
      <c r="H4" s="393"/>
      <c r="I4" s="393"/>
      <c r="J4" s="393"/>
      <c r="K4" s="393"/>
      <c r="L4" s="393"/>
      <c r="M4" s="393"/>
      <c r="N4" s="393"/>
    </row>
    <row r="5" spans="1:14" ht="79.5" customHeight="1" thickBot="1">
      <c r="A5" s="394" t="s">
        <v>180</v>
      </c>
      <c r="B5" s="395"/>
      <c r="C5" s="395"/>
      <c r="D5" s="395"/>
      <c r="E5" s="395"/>
      <c r="F5" s="395"/>
      <c r="G5" s="395"/>
      <c r="H5" s="395"/>
      <c r="I5" s="395"/>
      <c r="J5" s="395"/>
      <c r="K5" s="395"/>
      <c r="L5" s="395"/>
      <c r="M5" s="395"/>
      <c r="N5" s="395"/>
    </row>
    <row r="6" spans="1:14" s="42" customFormat="1" ht="24.75" customHeight="1">
      <c r="A6" s="381" t="s">
        <v>29</v>
      </c>
      <c r="B6" s="382"/>
      <c r="C6" s="383" t="s">
        <v>30</v>
      </c>
      <c r="D6" s="384"/>
      <c r="E6" s="384"/>
      <c r="F6" s="384"/>
      <c r="G6" s="384"/>
      <c r="H6" s="382"/>
      <c r="I6" s="385" t="s">
        <v>71</v>
      </c>
      <c r="J6" s="386"/>
      <c r="K6" s="386"/>
      <c r="L6" s="386"/>
      <c r="M6" s="386"/>
      <c r="N6" s="387"/>
    </row>
    <row r="7" spans="1:14" s="42" customFormat="1" ht="21.75" customHeight="1">
      <c r="A7" s="390">
        <v>1</v>
      </c>
      <c r="B7" s="391"/>
      <c r="C7" s="362"/>
      <c r="D7" s="363"/>
      <c r="E7" s="363"/>
      <c r="F7" s="363"/>
      <c r="G7" s="363"/>
      <c r="H7" s="364"/>
      <c r="I7" s="365"/>
      <c r="J7" s="366"/>
      <c r="K7" s="367"/>
      <c r="L7" s="368"/>
      <c r="M7" s="366"/>
      <c r="N7" s="367"/>
    </row>
    <row r="8" spans="1:14" s="42" customFormat="1" ht="6" customHeight="1">
      <c r="A8" s="369" t="s">
        <v>31</v>
      </c>
      <c r="B8" s="370"/>
      <c r="C8" s="370"/>
      <c r="D8" s="370"/>
      <c r="E8" s="370"/>
      <c r="F8" s="370"/>
      <c r="G8" s="370"/>
      <c r="H8" s="370"/>
      <c r="I8" s="370"/>
      <c r="J8" s="370"/>
      <c r="K8" s="370"/>
      <c r="L8" s="370"/>
      <c r="M8" s="370"/>
      <c r="N8" s="371"/>
    </row>
    <row r="9" spans="1:14" s="42" customFormat="1" ht="4.5" customHeight="1">
      <c r="A9" s="372"/>
      <c r="B9" s="373"/>
      <c r="C9" s="373"/>
      <c r="D9" s="373"/>
      <c r="E9" s="373"/>
      <c r="F9" s="373"/>
      <c r="G9" s="373"/>
      <c r="H9" s="373"/>
      <c r="I9" s="373"/>
      <c r="J9" s="373"/>
      <c r="K9" s="373"/>
      <c r="L9" s="373"/>
      <c r="M9" s="373"/>
      <c r="N9" s="374"/>
    </row>
    <row r="10" spans="1:14" s="42" customFormat="1" ht="6" customHeight="1">
      <c r="A10" s="372"/>
      <c r="B10" s="373"/>
      <c r="C10" s="373"/>
      <c r="D10" s="373"/>
      <c r="E10" s="373"/>
      <c r="F10" s="373"/>
      <c r="G10" s="373"/>
      <c r="H10" s="373"/>
      <c r="I10" s="373"/>
      <c r="J10" s="373"/>
      <c r="K10" s="373"/>
      <c r="L10" s="373"/>
      <c r="M10" s="373"/>
      <c r="N10" s="374"/>
    </row>
    <row r="11" spans="1:14" s="42" customFormat="1" ht="14.25" customHeight="1">
      <c r="A11" s="375"/>
      <c r="B11" s="376"/>
      <c r="C11" s="376"/>
      <c r="D11" s="376"/>
      <c r="E11" s="376"/>
      <c r="F11" s="376"/>
      <c r="G11" s="376"/>
      <c r="H11" s="376"/>
      <c r="I11" s="376"/>
      <c r="J11" s="376"/>
      <c r="K11" s="376"/>
      <c r="L11" s="376"/>
      <c r="M11" s="376"/>
      <c r="N11" s="377"/>
    </row>
    <row r="12" spans="1:14" s="42" customFormat="1" ht="14.25" customHeight="1">
      <c r="A12" s="375"/>
      <c r="B12" s="376"/>
      <c r="C12" s="376"/>
      <c r="D12" s="376"/>
      <c r="E12" s="376"/>
      <c r="F12" s="376"/>
      <c r="G12" s="376"/>
      <c r="H12" s="376"/>
      <c r="I12" s="376"/>
      <c r="J12" s="376"/>
      <c r="K12" s="376"/>
      <c r="L12" s="376"/>
      <c r="M12" s="376"/>
      <c r="N12" s="377"/>
    </row>
    <row r="13" spans="1:14" s="42" customFormat="1" ht="14.25" customHeight="1">
      <c r="A13" s="375"/>
      <c r="B13" s="376"/>
      <c r="C13" s="376"/>
      <c r="D13" s="376"/>
      <c r="E13" s="376"/>
      <c r="F13" s="376"/>
      <c r="G13" s="376"/>
      <c r="H13" s="376"/>
      <c r="I13" s="376"/>
      <c r="J13" s="376"/>
      <c r="K13" s="376"/>
      <c r="L13" s="376"/>
      <c r="M13" s="376"/>
      <c r="N13" s="377"/>
    </row>
    <row r="14" spans="1:14" s="42" customFormat="1" ht="14.25" customHeight="1">
      <c r="A14" s="375"/>
      <c r="B14" s="376"/>
      <c r="C14" s="376"/>
      <c r="D14" s="376"/>
      <c r="E14" s="376"/>
      <c r="F14" s="376"/>
      <c r="G14" s="376"/>
      <c r="H14" s="376"/>
      <c r="I14" s="376"/>
      <c r="J14" s="376"/>
      <c r="K14" s="376"/>
      <c r="L14" s="376"/>
      <c r="M14" s="376"/>
      <c r="N14" s="377"/>
    </row>
    <row r="15" spans="1:14" s="42" customFormat="1" ht="14.25" customHeight="1">
      <c r="A15" s="375"/>
      <c r="B15" s="376"/>
      <c r="C15" s="376"/>
      <c r="D15" s="376"/>
      <c r="E15" s="376"/>
      <c r="F15" s="376"/>
      <c r="G15" s="376"/>
      <c r="H15" s="376"/>
      <c r="I15" s="376"/>
      <c r="J15" s="376"/>
      <c r="K15" s="376"/>
      <c r="L15" s="376"/>
      <c r="M15" s="376"/>
      <c r="N15" s="377"/>
    </row>
    <row r="16" spans="1:14" s="42" customFormat="1" ht="14.25" customHeight="1">
      <c r="A16" s="375"/>
      <c r="B16" s="376"/>
      <c r="C16" s="376"/>
      <c r="D16" s="376"/>
      <c r="E16" s="376"/>
      <c r="F16" s="376"/>
      <c r="G16" s="376"/>
      <c r="H16" s="376"/>
      <c r="I16" s="376"/>
      <c r="J16" s="376"/>
      <c r="K16" s="376"/>
      <c r="L16" s="376"/>
      <c r="M16" s="376"/>
      <c r="N16" s="377"/>
    </row>
    <row r="17" spans="1:14" s="42" customFormat="1" ht="14.25" customHeight="1">
      <c r="A17" s="375"/>
      <c r="B17" s="376"/>
      <c r="C17" s="376"/>
      <c r="D17" s="376"/>
      <c r="E17" s="376"/>
      <c r="F17" s="376"/>
      <c r="G17" s="376"/>
      <c r="H17" s="376"/>
      <c r="I17" s="376"/>
      <c r="J17" s="376"/>
      <c r="K17" s="376"/>
      <c r="L17" s="376"/>
      <c r="M17" s="376"/>
      <c r="N17" s="377"/>
    </row>
    <row r="18" spans="1:14">
      <c r="A18" s="375"/>
      <c r="B18" s="376"/>
      <c r="C18" s="376"/>
      <c r="D18" s="376"/>
      <c r="E18" s="376"/>
      <c r="F18" s="376"/>
      <c r="G18" s="376"/>
      <c r="H18" s="376"/>
      <c r="I18" s="376"/>
      <c r="J18" s="376"/>
      <c r="K18" s="376"/>
      <c r="L18" s="376"/>
      <c r="M18" s="376"/>
      <c r="N18" s="377"/>
    </row>
    <row r="19" spans="1:14" ht="13.5" thickBot="1">
      <c r="A19" s="378"/>
      <c r="B19" s="379"/>
      <c r="C19" s="379"/>
      <c r="D19" s="379"/>
      <c r="E19" s="379"/>
      <c r="F19" s="379"/>
      <c r="G19" s="379"/>
      <c r="H19" s="379"/>
      <c r="I19" s="379"/>
      <c r="J19" s="379"/>
      <c r="K19" s="379"/>
      <c r="L19" s="379"/>
      <c r="M19" s="379"/>
      <c r="N19" s="380"/>
    </row>
    <row r="21" spans="1:14" ht="13.5" thickBot="1"/>
    <row r="22" spans="1:14" s="42" customFormat="1" ht="24.75" customHeight="1">
      <c r="A22" s="381" t="s">
        <v>29</v>
      </c>
      <c r="B22" s="382"/>
      <c r="C22" s="383" t="s">
        <v>30</v>
      </c>
      <c r="D22" s="384"/>
      <c r="E22" s="384"/>
      <c r="F22" s="384"/>
      <c r="G22" s="384"/>
      <c r="H22" s="382"/>
      <c r="I22" s="385" t="s">
        <v>71</v>
      </c>
      <c r="J22" s="386"/>
      <c r="K22" s="386"/>
      <c r="L22" s="386"/>
      <c r="M22" s="386"/>
      <c r="N22" s="387"/>
    </row>
    <row r="23" spans="1:14" s="42" customFormat="1" ht="21.75" customHeight="1">
      <c r="A23" s="390">
        <v>2</v>
      </c>
      <c r="B23" s="391"/>
      <c r="C23" s="362"/>
      <c r="D23" s="363"/>
      <c r="E23" s="363"/>
      <c r="F23" s="363"/>
      <c r="G23" s="363"/>
      <c r="H23" s="364"/>
      <c r="I23" s="365"/>
      <c r="J23" s="366"/>
      <c r="K23" s="367"/>
      <c r="L23" s="368"/>
      <c r="M23" s="366"/>
      <c r="N23" s="367"/>
    </row>
    <row r="24" spans="1:14" s="42" customFormat="1" ht="6" customHeight="1">
      <c r="A24" s="369" t="s">
        <v>31</v>
      </c>
      <c r="B24" s="370"/>
      <c r="C24" s="370"/>
      <c r="D24" s="370"/>
      <c r="E24" s="370"/>
      <c r="F24" s="370"/>
      <c r="G24" s="370"/>
      <c r="H24" s="370"/>
      <c r="I24" s="370"/>
      <c r="J24" s="370"/>
      <c r="K24" s="370"/>
      <c r="L24" s="370"/>
      <c r="M24" s="370"/>
      <c r="N24" s="371"/>
    </row>
    <row r="25" spans="1:14" s="42" customFormat="1" ht="4.5" customHeight="1">
      <c r="A25" s="372"/>
      <c r="B25" s="373"/>
      <c r="C25" s="373"/>
      <c r="D25" s="373"/>
      <c r="E25" s="373"/>
      <c r="F25" s="373"/>
      <c r="G25" s="373"/>
      <c r="H25" s="373"/>
      <c r="I25" s="373"/>
      <c r="J25" s="373"/>
      <c r="K25" s="373"/>
      <c r="L25" s="373"/>
      <c r="M25" s="373"/>
      <c r="N25" s="374"/>
    </row>
    <row r="26" spans="1:14" s="42" customFormat="1" ht="6" customHeight="1">
      <c r="A26" s="372"/>
      <c r="B26" s="373"/>
      <c r="C26" s="373"/>
      <c r="D26" s="373"/>
      <c r="E26" s="373"/>
      <c r="F26" s="373"/>
      <c r="G26" s="373"/>
      <c r="H26" s="373"/>
      <c r="I26" s="373"/>
      <c r="J26" s="373"/>
      <c r="K26" s="373"/>
      <c r="L26" s="373"/>
      <c r="M26" s="373"/>
      <c r="N26" s="374"/>
    </row>
    <row r="27" spans="1:14" s="42" customFormat="1" ht="14.25" customHeight="1">
      <c r="A27" s="375"/>
      <c r="B27" s="376"/>
      <c r="C27" s="376"/>
      <c r="D27" s="376"/>
      <c r="E27" s="376"/>
      <c r="F27" s="376"/>
      <c r="G27" s="376"/>
      <c r="H27" s="376"/>
      <c r="I27" s="376"/>
      <c r="J27" s="376"/>
      <c r="K27" s="376"/>
      <c r="L27" s="376"/>
      <c r="M27" s="376"/>
      <c r="N27" s="377"/>
    </row>
    <row r="28" spans="1:14" s="42" customFormat="1" ht="14.25" customHeight="1">
      <c r="A28" s="375"/>
      <c r="B28" s="376"/>
      <c r="C28" s="376"/>
      <c r="D28" s="376"/>
      <c r="E28" s="376"/>
      <c r="F28" s="376"/>
      <c r="G28" s="376"/>
      <c r="H28" s="376"/>
      <c r="I28" s="376"/>
      <c r="J28" s="376"/>
      <c r="K28" s="376"/>
      <c r="L28" s="376"/>
      <c r="M28" s="376"/>
      <c r="N28" s="377"/>
    </row>
    <row r="29" spans="1:14" s="42" customFormat="1" ht="14.25" customHeight="1">
      <c r="A29" s="375"/>
      <c r="B29" s="376"/>
      <c r="C29" s="376"/>
      <c r="D29" s="376"/>
      <c r="E29" s="376"/>
      <c r="F29" s="376"/>
      <c r="G29" s="376"/>
      <c r="H29" s="376"/>
      <c r="I29" s="376"/>
      <c r="J29" s="376"/>
      <c r="K29" s="376"/>
      <c r="L29" s="376"/>
      <c r="M29" s="376"/>
      <c r="N29" s="377"/>
    </row>
    <row r="30" spans="1:14" s="42" customFormat="1" ht="14.25" customHeight="1">
      <c r="A30" s="375"/>
      <c r="B30" s="376"/>
      <c r="C30" s="376"/>
      <c r="D30" s="376"/>
      <c r="E30" s="376"/>
      <c r="F30" s="376"/>
      <c r="G30" s="376"/>
      <c r="H30" s="376"/>
      <c r="I30" s="376"/>
      <c r="J30" s="376"/>
      <c r="K30" s="376"/>
      <c r="L30" s="376"/>
      <c r="M30" s="376"/>
      <c r="N30" s="377"/>
    </row>
    <row r="31" spans="1:14" s="42" customFormat="1" ht="14.25" customHeight="1">
      <c r="A31" s="375"/>
      <c r="B31" s="376"/>
      <c r="C31" s="376"/>
      <c r="D31" s="376"/>
      <c r="E31" s="376"/>
      <c r="F31" s="376"/>
      <c r="G31" s="376"/>
      <c r="H31" s="376"/>
      <c r="I31" s="376"/>
      <c r="J31" s="376"/>
      <c r="K31" s="376"/>
      <c r="L31" s="376"/>
      <c r="M31" s="376"/>
      <c r="N31" s="377"/>
    </row>
    <row r="32" spans="1:14" s="42" customFormat="1" ht="14.25" customHeight="1">
      <c r="A32" s="375"/>
      <c r="B32" s="376"/>
      <c r="C32" s="376"/>
      <c r="D32" s="376"/>
      <c r="E32" s="376"/>
      <c r="F32" s="376"/>
      <c r="G32" s="376"/>
      <c r="H32" s="376"/>
      <c r="I32" s="376"/>
      <c r="J32" s="376"/>
      <c r="K32" s="376"/>
      <c r="L32" s="376"/>
      <c r="M32" s="376"/>
      <c r="N32" s="377"/>
    </row>
    <row r="33" spans="1:14" s="42" customFormat="1" ht="14.25" customHeight="1">
      <c r="A33" s="375"/>
      <c r="B33" s="376"/>
      <c r="C33" s="376"/>
      <c r="D33" s="376"/>
      <c r="E33" s="376"/>
      <c r="F33" s="376"/>
      <c r="G33" s="376"/>
      <c r="H33" s="376"/>
      <c r="I33" s="376"/>
      <c r="J33" s="376"/>
      <c r="K33" s="376"/>
      <c r="L33" s="376"/>
      <c r="M33" s="376"/>
      <c r="N33" s="377"/>
    </row>
    <row r="34" spans="1:14">
      <c r="A34" s="375"/>
      <c r="B34" s="376"/>
      <c r="C34" s="376"/>
      <c r="D34" s="376"/>
      <c r="E34" s="376"/>
      <c r="F34" s="376"/>
      <c r="G34" s="376"/>
      <c r="H34" s="376"/>
      <c r="I34" s="376"/>
      <c r="J34" s="376"/>
      <c r="K34" s="376"/>
      <c r="L34" s="376"/>
      <c r="M34" s="376"/>
      <c r="N34" s="377"/>
    </row>
    <row r="35" spans="1:14" ht="13.5" thickBot="1">
      <c r="A35" s="378"/>
      <c r="B35" s="379"/>
      <c r="C35" s="379"/>
      <c r="D35" s="379"/>
      <c r="E35" s="379"/>
      <c r="F35" s="379"/>
      <c r="G35" s="379"/>
      <c r="H35" s="379"/>
      <c r="I35" s="379"/>
      <c r="J35" s="379"/>
      <c r="K35" s="379"/>
      <c r="L35" s="379"/>
      <c r="M35" s="379"/>
      <c r="N35" s="380"/>
    </row>
    <row r="37" spans="1:14" ht="13.5" thickBot="1"/>
    <row r="38" spans="1:14" s="42" customFormat="1" ht="24.75" customHeight="1">
      <c r="A38" s="381" t="s">
        <v>29</v>
      </c>
      <c r="B38" s="382"/>
      <c r="C38" s="383" t="s">
        <v>30</v>
      </c>
      <c r="D38" s="384"/>
      <c r="E38" s="384"/>
      <c r="F38" s="384"/>
      <c r="G38" s="384"/>
      <c r="H38" s="382"/>
      <c r="I38" s="385" t="s">
        <v>71</v>
      </c>
      <c r="J38" s="388"/>
      <c r="K38" s="388"/>
      <c r="L38" s="388"/>
      <c r="M38" s="388"/>
      <c r="N38" s="389"/>
    </row>
    <row r="39" spans="1:14" s="42" customFormat="1" ht="21.75" customHeight="1">
      <c r="A39" s="390">
        <v>3</v>
      </c>
      <c r="B39" s="391"/>
      <c r="C39" s="362"/>
      <c r="D39" s="363"/>
      <c r="E39" s="363"/>
      <c r="F39" s="363"/>
      <c r="G39" s="363"/>
      <c r="H39" s="364"/>
      <c r="I39" s="365"/>
      <c r="J39" s="366"/>
      <c r="K39" s="367"/>
      <c r="L39" s="368"/>
      <c r="M39" s="366"/>
      <c r="N39" s="367"/>
    </row>
    <row r="40" spans="1:14" s="42" customFormat="1" ht="6" customHeight="1">
      <c r="A40" s="369" t="s">
        <v>31</v>
      </c>
      <c r="B40" s="370"/>
      <c r="C40" s="370"/>
      <c r="D40" s="370"/>
      <c r="E40" s="370"/>
      <c r="F40" s="370"/>
      <c r="G40" s="370"/>
      <c r="H40" s="370"/>
      <c r="I40" s="370"/>
      <c r="J40" s="370"/>
      <c r="K40" s="370"/>
      <c r="L40" s="370"/>
      <c r="M40" s="370"/>
      <c r="N40" s="371"/>
    </row>
    <row r="41" spans="1:14" s="42" customFormat="1" ht="4.5" customHeight="1">
      <c r="A41" s="372"/>
      <c r="B41" s="373"/>
      <c r="C41" s="373"/>
      <c r="D41" s="373"/>
      <c r="E41" s="373"/>
      <c r="F41" s="373"/>
      <c r="G41" s="373"/>
      <c r="H41" s="373"/>
      <c r="I41" s="373"/>
      <c r="J41" s="373"/>
      <c r="K41" s="373"/>
      <c r="L41" s="373"/>
      <c r="M41" s="373"/>
      <c r="N41" s="374"/>
    </row>
    <row r="42" spans="1:14" s="42" customFormat="1" ht="6" customHeight="1">
      <c r="A42" s="372"/>
      <c r="B42" s="373"/>
      <c r="C42" s="373"/>
      <c r="D42" s="373"/>
      <c r="E42" s="373"/>
      <c r="F42" s="373"/>
      <c r="G42" s="373"/>
      <c r="H42" s="373"/>
      <c r="I42" s="373"/>
      <c r="J42" s="373"/>
      <c r="K42" s="373"/>
      <c r="L42" s="373"/>
      <c r="M42" s="373"/>
      <c r="N42" s="374"/>
    </row>
    <row r="43" spans="1:14" s="42" customFormat="1" ht="14.25" customHeight="1">
      <c r="A43" s="375"/>
      <c r="B43" s="376"/>
      <c r="C43" s="376"/>
      <c r="D43" s="376"/>
      <c r="E43" s="376"/>
      <c r="F43" s="376"/>
      <c r="G43" s="376"/>
      <c r="H43" s="376"/>
      <c r="I43" s="376"/>
      <c r="J43" s="376"/>
      <c r="K43" s="376"/>
      <c r="L43" s="376"/>
      <c r="M43" s="376"/>
      <c r="N43" s="377"/>
    </row>
    <row r="44" spans="1:14" s="42" customFormat="1" ht="14.25" customHeight="1">
      <c r="A44" s="375"/>
      <c r="B44" s="376"/>
      <c r="C44" s="376"/>
      <c r="D44" s="376"/>
      <c r="E44" s="376"/>
      <c r="F44" s="376"/>
      <c r="G44" s="376"/>
      <c r="H44" s="376"/>
      <c r="I44" s="376"/>
      <c r="J44" s="376"/>
      <c r="K44" s="376"/>
      <c r="L44" s="376"/>
      <c r="M44" s="376"/>
      <c r="N44" s="377"/>
    </row>
    <row r="45" spans="1:14" s="42" customFormat="1" ht="14.25" customHeight="1">
      <c r="A45" s="375"/>
      <c r="B45" s="376"/>
      <c r="C45" s="376"/>
      <c r="D45" s="376"/>
      <c r="E45" s="376"/>
      <c r="F45" s="376"/>
      <c r="G45" s="376"/>
      <c r="H45" s="376"/>
      <c r="I45" s="376"/>
      <c r="J45" s="376"/>
      <c r="K45" s="376"/>
      <c r="L45" s="376"/>
      <c r="M45" s="376"/>
      <c r="N45" s="377"/>
    </row>
    <row r="46" spans="1:14" s="42" customFormat="1" ht="14.25" customHeight="1">
      <c r="A46" s="375"/>
      <c r="B46" s="376"/>
      <c r="C46" s="376"/>
      <c r="D46" s="376"/>
      <c r="E46" s="376"/>
      <c r="F46" s="376"/>
      <c r="G46" s="376"/>
      <c r="H46" s="376"/>
      <c r="I46" s="376"/>
      <c r="J46" s="376"/>
      <c r="K46" s="376"/>
      <c r="L46" s="376"/>
      <c r="M46" s="376"/>
      <c r="N46" s="377"/>
    </row>
    <row r="47" spans="1:14" s="42" customFormat="1" ht="14.25" customHeight="1">
      <c r="A47" s="375"/>
      <c r="B47" s="376"/>
      <c r="C47" s="376"/>
      <c r="D47" s="376"/>
      <c r="E47" s="376"/>
      <c r="F47" s="376"/>
      <c r="G47" s="376"/>
      <c r="H47" s="376"/>
      <c r="I47" s="376"/>
      <c r="J47" s="376"/>
      <c r="K47" s="376"/>
      <c r="L47" s="376"/>
      <c r="M47" s="376"/>
      <c r="N47" s="377"/>
    </row>
    <row r="48" spans="1:14" s="42" customFormat="1" ht="14.25" customHeight="1">
      <c r="A48" s="375"/>
      <c r="B48" s="376"/>
      <c r="C48" s="376"/>
      <c r="D48" s="376"/>
      <c r="E48" s="376"/>
      <c r="F48" s="376"/>
      <c r="G48" s="376"/>
      <c r="H48" s="376"/>
      <c r="I48" s="376"/>
      <c r="J48" s="376"/>
      <c r="K48" s="376"/>
      <c r="L48" s="376"/>
      <c r="M48" s="376"/>
      <c r="N48" s="377"/>
    </row>
    <row r="49" spans="1:14" s="42" customFormat="1" ht="14.25" customHeight="1">
      <c r="A49" s="375"/>
      <c r="B49" s="376"/>
      <c r="C49" s="376"/>
      <c r="D49" s="376"/>
      <c r="E49" s="376"/>
      <c r="F49" s="376"/>
      <c r="G49" s="376"/>
      <c r="H49" s="376"/>
      <c r="I49" s="376"/>
      <c r="J49" s="376"/>
      <c r="K49" s="376"/>
      <c r="L49" s="376"/>
      <c r="M49" s="376"/>
      <c r="N49" s="377"/>
    </row>
    <row r="50" spans="1:14">
      <c r="A50" s="375"/>
      <c r="B50" s="376"/>
      <c r="C50" s="376"/>
      <c r="D50" s="376"/>
      <c r="E50" s="376"/>
      <c r="F50" s="376"/>
      <c r="G50" s="376"/>
      <c r="H50" s="376"/>
      <c r="I50" s="376"/>
      <c r="J50" s="376"/>
      <c r="K50" s="376"/>
      <c r="L50" s="376"/>
      <c r="M50" s="376"/>
      <c r="N50" s="377"/>
    </row>
    <row r="51" spans="1:14" ht="13.5" thickBot="1">
      <c r="A51" s="378"/>
      <c r="B51" s="379"/>
      <c r="C51" s="379"/>
      <c r="D51" s="379"/>
      <c r="E51" s="379"/>
      <c r="F51" s="379"/>
      <c r="G51" s="379"/>
      <c r="H51" s="379"/>
      <c r="I51" s="379"/>
      <c r="J51" s="379"/>
      <c r="K51" s="379"/>
      <c r="L51" s="379"/>
      <c r="M51" s="379"/>
      <c r="N51" s="380"/>
    </row>
    <row r="57" spans="1:14" ht="13.5" thickBot="1"/>
    <row r="58" spans="1:14" s="42" customFormat="1" ht="24.75" customHeight="1">
      <c r="A58" s="381" t="s">
        <v>29</v>
      </c>
      <c r="B58" s="382"/>
      <c r="C58" s="383" t="s">
        <v>30</v>
      </c>
      <c r="D58" s="384"/>
      <c r="E58" s="384"/>
      <c r="F58" s="384"/>
      <c r="G58" s="384"/>
      <c r="H58" s="382"/>
      <c r="I58" s="385" t="s">
        <v>71</v>
      </c>
      <c r="J58" s="386"/>
      <c r="K58" s="386"/>
      <c r="L58" s="386"/>
      <c r="M58" s="386"/>
      <c r="N58" s="387"/>
    </row>
    <row r="59" spans="1:14" s="42" customFormat="1" ht="21.75" customHeight="1">
      <c r="A59" s="390">
        <v>4</v>
      </c>
      <c r="B59" s="391"/>
      <c r="C59" s="362"/>
      <c r="D59" s="363"/>
      <c r="E59" s="363"/>
      <c r="F59" s="363"/>
      <c r="G59" s="363"/>
      <c r="H59" s="364"/>
      <c r="I59" s="365"/>
      <c r="J59" s="366"/>
      <c r="K59" s="367"/>
      <c r="L59" s="368"/>
      <c r="M59" s="366"/>
      <c r="N59" s="367"/>
    </row>
    <row r="60" spans="1:14" s="42" customFormat="1" ht="6" customHeight="1">
      <c r="A60" s="369" t="s">
        <v>31</v>
      </c>
      <c r="B60" s="370"/>
      <c r="C60" s="370"/>
      <c r="D60" s="370"/>
      <c r="E60" s="370"/>
      <c r="F60" s="370"/>
      <c r="G60" s="370"/>
      <c r="H60" s="370"/>
      <c r="I60" s="370"/>
      <c r="J60" s="370"/>
      <c r="K60" s="370"/>
      <c r="L60" s="370"/>
      <c r="M60" s="370"/>
      <c r="N60" s="371"/>
    </row>
    <row r="61" spans="1:14" s="42" customFormat="1" ht="4.5" customHeight="1">
      <c r="A61" s="372"/>
      <c r="B61" s="373"/>
      <c r="C61" s="373"/>
      <c r="D61" s="373"/>
      <c r="E61" s="373"/>
      <c r="F61" s="373"/>
      <c r="G61" s="373"/>
      <c r="H61" s="373"/>
      <c r="I61" s="373"/>
      <c r="J61" s="373"/>
      <c r="K61" s="373"/>
      <c r="L61" s="373"/>
      <c r="M61" s="373"/>
      <c r="N61" s="374"/>
    </row>
    <row r="62" spans="1:14" s="42" customFormat="1" ht="6" customHeight="1">
      <c r="A62" s="372"/>
      <c r="B62" s="373"/>
      <c r="C62" s="373"/>
      <c r="D62" s="373"/>
      <c r="E62" s="373"/>
      <c r="F62" s="373"/>
      <c r="G62" s="373"/>
      <c r="H62" s="373"/>
      <c r="I62" s="373"/>
      <c r="J62" s="373"/>
      <c r="K62" s="373"/>
      <c r="L62" s="373"/>
      <c r="M62" s="373"/>
      <c r="N62" s="374"/>
    </row>
    <row r="63" spans="1:14" s="42" customFormat="1" ht="14.25" customHeight="1">
      <c r="A63" s="375"/>
      <c r="B63" s="376"/>
      <c r="C63" s="376"/>
      <c r="D63" s="376"/>
      <c r="E63" s="376"/>
      <c r="F63" s="376"/>
      <c r="G63" s="376"/>
      <c r="H63" s="376"/>
      <c r="I63" s="376"/>
      <c r="J63" s="376"/>
      <c r="K63" s="376"/>
      <c r="L63" s="376"/>
      <c r="M63" s="376"/>
      <c r="N63" s="377"/>
    </row>
    <row r="64" spans="1:14" s="42" customFormat="1" ht="14.25" customHeight="1">
      <c r="A64" s="375"/>
      <c r="B64" s="376"/>
      <c r="C64" s="376"/>
      <c r="D64" s="376"/>
      <c r="E64" s="376"/>
      <c r="F64" s="376"/>
      <c r="G64" s="376"/>
      <c r="H64" s="376"/>
      <c r="I64" s="376"/>
      <c r="J64" s="376"/>
      <c r="K64" s="376"/>
      <c r="L64" s="376"/>
      <c r="M64" s="376"/>
      <c r="N64" s="377"/>
    </row>
    <row r="65" spans="1:14" s="42" customFormat="1" ht="14.25" customHeight="1">
      <c r="A65" s="375"/>
      <c r="B65" s="376"/>
      <c r="C65" s="376"/>
      <c r="D65" s="376"/>
      <c r="E65" s="376"/>
      <c r="F65" s="376"/>
      <c r="G65" s="376"/>
      <c r="H65" s="376"/>
      <c r="I65" s="376"/>
      <c r="J65" s="376"/>
      <c r="K65" s="376"/>
      <c r="L65" s="376"/>
      <c r="M65" s="376"/>
      <c r="N65" s="377"/>
    </row>
    <row r="66" spans="1:14" s="42" customFormat="1" ht="14.25" customHeight="1">
      <c r="A66" s="375"/>
      <c r="B66" s="376"/>
      <c r="C66" s="376"/>
      <c r="D66" s="376"/>
      <c r="E66" s="376"/>
      <c r="F66" s="376"/>
      <c r="G66" s="376"/>
      <c r="H66" s="376"/>
      <c r="I66" s="376"/>
      <c r="J66" s="376"/>
      <c r="K66" s="376"/>
      <c r="L66" s="376"/>
      <c r="M66" s="376"/>
      <c r="N66" s="377"/>
    </row>
    <row r="67" spans="1:14" s="42" customFormat="1" ht="14.25" customHeight="1">
      <c r="A67" s="375"/>
      <c r="B67" s="376"/>
      <c r="C67" s="376"/>
      <c r="D67" s="376"/>
      <c r="E67" s="376"/>
      <c r="F67" s="376"/>
      <c r="G67" s="376"/>
      <c r="H67" s="376"/>
      <c r="I67" s="376"/>
      <c r="J67" s="376"/>
      <c r="K67" s="376"/>
      <c r="L67" s="376"/>
      <c r="M67" s="376"/>
      <c r="N67" s="377"/>
    </row>
    <row r="68" spans="1:14" s="42" customFormat="1" ht="14.25" customHeight="1">
      <c r="A68" s="375"/>
      <c r="B68" s="376"/>
      <c r="C68" s="376"/>
      <c r="D68" s="376"/>
      <c r="E68" s="376"/>
      <c r="F68" s="376"/>
      <c r="G68" s="376"/>
      <c r="H68" s="376"/>
      <c r="I68" s="376"/>
      <c r="J68" s="376"/>
      <c r="K68" s="376"/>
      <c r="L68" s="376"/>
      <c r="M68" s="376"/>
      <c r="N68" s="377"/>
    </row>
    <row r="69" spans="1:14" s="42" customFormat="1" ht="14.25" customHeight="1">
      <c r="A69" s="375"/>
      <c r="B69" s="376"/>
      <c r="C69" s="376"/>
      <c r="D69" s="376"/>
      <c r="E69" s="376"/>
      <c r="F69" s="376"/>
      <c r="G69" s="376"/>
      <c r="H69" s="376"/>
      <c r="I69" s="376"/>
      <c r="J69" s="376"/>
      <c r="K69" s="376"/>
      <c r="L69" s="376"/>
      <c r="M69" s="376"/>
      <c r="N69" s="377"/>
    </row>
    <row r="70" spans="1:14">
      <c r="A70" s="375"/>
      <c r="B70" s="376"/>
      <c r="C70" s="376"/>
      <c r="D70" s="376"/>
      <c r="E70" s="376"/>
      <c r="F70" s="376"/>
      <c r="G70" s="376"/>
      <c r="H70" s="376"/>
      <c r="I70" s="376"/>
      <c r="J70" s="376"/>
      <c r="K70" s="376"/>
      <c r="L70" s="376"/>
      <c r="M70" s="376"/>
      <c r="N70" s="377"/>
    </row>
    <row r="71" spans="1:14" ht="13.5" thickBot="1">
      <c r="A71" s="378"/>
      <c r="B71" s="379"/>
      <c r="C71" s="379"/>
      <c r="D71" s="379"/>
      <c r="E71" s="379"/>
      <c r="F71" s="379"/>
      <c r="G71" s="379"/>
      <c r="H71" s="379"/>
      <c r="I71" s="379"/>
      <c r="J71" s="379"/>
      <c r="K71" s="379"/>
      <c r="L71" s="379"/>
      <c r="M71" s="379"/>
      <c r="N71" s="380"/>
    </row>
    <row r="73" spans="1:14" ht="13.5" thickBot="1"/>
    <row r="74" spans="1:14" s="42" customFormat="1" ht="24.75" customHeight="1">
      <c r="A74" s="381" t="s">
        <v>29</v>
      </c>
      <c r="B74" s="382"/>
      <c r="C74" s="383" t="s">
        <v>30</v>
      </c>
      <c r="D74" s="384"/>
      <c r="E74" s="384"/>
      <c r="F74" s="384"/>
      <c r="G74" s="384"/>
      <c r="H74" s="382"/>
      <c r="I74" s="385" t="s">
        <v>71</v>
      </c>
      <c r="J74" s="386"/>
      <c r="K74" s="386"/>
      <c r="L74" s="386"/>
      <c r="M74" s="386"/>
      <c r="N74" s="387"/>
    </row>
    <row r="75" spans="1:14" s="42" customFormat="1" ht="21.75" customHeight="1">
      <c r="A75" s="390">
        <v>5</v>
      </c>
      <c r="B75" s="391"/>
      <c r="C75" s="362"/>
      <c r="D75" s="363"/>
      <c r="E75" s="363"/>
      <c r="F75" s="363"/>
      <c r="G75" s="363"/>
      <c r="H75" s="364"/>
      <c r="I75" s="365"/>
      <c r="J75" s="366"/>
      <c r="K75" s="367"/>
      <c r="L75" s="368"/>
      <c r="M75" s="366"/>
      <c r="N75" s="367"/>
    </row>
    <row r="76" spans="1:14" s="42" customFormat="1" ht="6" customHeight="1">
      <c r="A76" s="369" t="s">
        <v>31</v>
      </c>
      <c r="B76" s="370"/>
      <c r="C76" s="370"/>
      <c r="D76" s="370"/>
      <c r="E76" s="370"/>
      <c r="F76" s="370"/>
      <c r="G76" s="370"/>
      <c r="H76" s="370"/>
      <c r="I76" s="370"/>
      <c r="J76" s="370"/>
      <c r="K76" s="370"/>
      <c r="L76" s="370"/>
      <c r="M76" s="370"/>
      <c r="N76" s="371"/>
    </row>
    <row r="77" spans="1:14" s="42" customFormat="1" ht="4.5" customHeight="1">
      <c r="A77" s="372"/>
      <c r="B77" s="373"/>
      <c r="C77" s="373"/>
      <c r="D77" s="373"/>
      <c r="E77" s="373"/>
      <c r="F77" s="373"/>
      <c r="G77" s="373"/>
      <c r="H77" s="373"/>
      <c r="I77" s="373"/>
      <c r="J77" s="373"/>
      <c r="K77" s="373"/>
      <c r="L77" s="373"/>
      <c r="M77" s="373"/>
      <c r="N77" s="374"/>
    </row>
    <row r="78" spans="1:14" s="42" customFormat="1" ht="6" customHeight="1">
      <c r="A78" s="372"/>
      <c r="B78" s="373"/>
      <c r="C78" s="373"/>
      <c r="D78" s="373"/>
      <c r="E78" s="373"/>
      <c r="F78" s="373"/>
      <c r="G78" s="373"/>
      <c r="H78" s="373"/>
      <c r="I78" s="373"/>
      <c r="J78" s="373"/>
      <c r="K78" s="373"/>
      <c r="L78" s="373"/>
      <c r="M78" s="373"/>
      <c r="N78" s="374"/>
    </row>
    <row r="79" spans="1:14" s="42" customFormat="1" ht="14.25" customHeight="1">
      <c r="A79" s="375"/>
      <c r="B79" s="376"/>
      <c r="C79" s="376"/>
      <c r="D79" s="376"/>
      <c r="E79" s="376"/>
      <c r="F79" s="376"/>
      <c r="G79" s="376"/>
      <c r="H79" s="376"/>
      <c r="I79" s="376"/>
      <c r="J79" s="376"/>
      <c r="K79" s="376"/>
      <c r="L79" s="376"/>
      <c r="M79" s="376"/>
      <c r="N79" s="377"/>
    </row>
    <row r="80" spans="1:14" s="42" customFormat="1" ht="14.25" customHeight="1">
      <c r="A80" s="375"/>
      <c r="B80" s="376"/>
      <c r="C80" s="376"/>
      <c r="D80" s="376"/>
      <c r="E80" s="376"/>
      <c r="F80" s="376"/>
      <c r="G80" s="376"/>
      <c r="H80" s="376"/>
      <c r="I80" s="376"/>
      <c r="J80" s="376"/>
      <c r="K80" s="376"/>
      <c r="L80" s="376"/>
      <c r="M80" s="376"/>
      <c r="N80" s="377"/>
    </row>
    <row r="81" spans="1:14" s="42" customFormat="1" ht="14.25" customHeight="1">
      <c r="A81" s="375"/>
      <c r="B81" s="376"/>
      <c r="C81" s="376"/>
      <c r="D81" s="376"/>
      <c r="E81" s="376"/>
      <c r="F81" s="376"/>
      <c r="G81" s="376"/>
      <c r="H81" s="376"/>
      <c r="I81" s="376"/>
      <c r="J81" s="376"/>
      <c r="K81" s="376"/>
      <c r="L81" s="376"/>
      <c r="M81" s="376"/>
      <c r="N81" s="377"/>
    </row>
    <row r="82" spans="1:14" s="42" customFormat="1" ht="14.25" customHeight="1">
      <c r="A82" s="375"/>
      <c r="B82" s="376"/>
      <c r="C82" s="376"/>
      <c r="D82" s="376"/>
      <c r="E82" s="376"/>
      <c r="F82" s="376"/>
      <c r="G82" s="376"/>
      <c r="H82" s="376"/>
      <c r="I82" s="376"/>
      <c r="J82" s="376"/>
      <c r="K82" s="376"/>
      <c r="L82" s="376"/>
      <c r="M82" s="376"/>
      <c r="N82" s="377"/>
    </row>
    <row r="83" spans="1:14" s="42" customFormat="1" ht="14.25" customHeight="1">
      <c r="A83" s="375"/>
      <c r="B83" s="376"/>
      <c r="C83" s="376"/>
      <c r="D83" s="376"/>
      <c r="E83" s="376"/>
      <c r="F83" s="376"/>
      <c r="G83" s="376"/>
      <c r="H83" s="376"/>
      <c r="I83" s="376"/>
      <c r="J83" s="376"/>
      <c r="K83" s="376"/>
      <c r="L83" s="376"/>
      <c r="M83" s="376"/>
      <c r="N83" s="377"/>
    </row>
    <row r="84" spans="1:14" s="42" customFormat="1" ht="14.25" customHeight="1">
      <c r="A84" s="375"/>
      <c r="B84" s="376"/>
      <c r="C84" s="376"/>
      <c r="D84" s="376"/>
      <c r="E84" s="376"/>
      <c r="F84" s="376"/>
      <c r="G84" s="376"/>
      <c r="H84" s="376"/>
      <c r="I84" s="376"/>
      <c r="J84" s="376"/>
      <c r="K84" s="376"/>
      <c r="L84" s="376"/>
      <c r="M84" s="376"/>
      <c r="N84" s="377"/>
    </row>
    <row r="85" spans="1:14" s="42" customFormat="1" ht="14.25" customHeight="1">
      <c r="A85" s="375"/>
      <c r="B85" s="376"/>
      <c r="C85" s="376"/>
      <c r="D85" s="376"/>
      <c r="E85" s="376"/>
      <c r="F85" s="376"/>
      <c r="G85" s="376"/>
      <c r="H85" s="376"/>
      <c r="I85" s="376"/>
      <c r="J85" s="376"/>
      <c r="K85" s="376"/>
      <c r="L85" s="376"/>
      <c r="M85" s="376"/>
      <c r="N85" s="377"/>
    </row>
    <row r="86" spans="1:14">
      <c r="A86" s="375"/>
      <c r="B86" s="376"/>
      <c r="C86" s="376"/>
      <c r="D86" s="376"/>
      <c r="E86" s="376"/>
      <c r="F86" s="376"/>
      <c r="G86" s="376"/>
      <c r="H86" s="376"/>
      <c r="I86" s="376"/>
      <c r="J86" s="376"/>
      <c r="K86" s="376"/>
      <c r="L86" s="376"/>
      <c r="M86" s="376"/>
      <c r="N86" s="377"/>
    </row>
    <row r="87" spans="1:14" ht="13.5" thickBot="1">
      <c r="A87" s="378"/>
      <c r="B87" s="379"/>
      <c r="C87" s="379"/>
      <c r="D87" s="379"/>
      <c r="E87" s="379"/>
      <c r="F87" s="379"/>
      <c r="G87" s="379"/>
      <c r="H87" s="379"/>
      <c r="I87" s="379"/>
      <c r="J87" s="379"/>
      <c r="K87" s="379"/>
      <c r="L87" s="379"/>
      <c r="M87" s="379"/>
      <c r="N87" s="380"/>
    </row>
    <row r="89" spans="1:14" ht="13.5" thickBot="1"/>
    <row r="90" spans="1:14" s="42" customFormat="1" ht="24.75" customHeight="1">
      <c r="A90" s="381" t="s">
        <v>29</v>
      </c>
      <c r="B90" s="382"/>
      <c r="C90" s="383" t="s">
        <v>30</v>
      </c>
      <c r="D90" s="384"/>
      <c r="E90" s="384"/>
      <c r="F90" s="384"/>
      <c r="G90" s="384"/>
      <c r="H90" s="382"/>
      <c r="I90" s="385" t="s">
        <v>71</v>
      </c>
      <c r="J90" s="386"/>
      <c r="K90" s="386"/>
      <c r="L90" s="386"/>
      <c r="M90" s="386"/>
      <c r="N90" s="387"/>
    </row>
    <row r="91" spans="1:14" s="42" customFormat="1" ht="21.75" customHeight="1">
      <c r="A91" s="390">
        <v>6</v>
      </c>
      <c r="B91" s="391"/>
      <c r="C91" s="362"/>
      <c r="D91" s="363"/>
      <c r="E91" s="363"/>
      <c r="F91" s="363"/>
      <c r="G91" s="363"/>
      <c r="H91" s="364"/>
      <c r="I91" s="365"/>
      <c r="J91" s="366"/>
      <c r="K91" s="367"/>
      <c r="L91" s="368"/>
      <c r="M91" s="366"/>
      <c r="N91" s="367"/>
    </row>
    <row r="92" spans="1:14" s="42" customFormat="1" ht="6" customHeight="1">
      <c r="A92" s="369" t="s">
        <v>31</v>
      </c>
      <c r="B92" s="370"/>
      <c r="C92" s="370"/>
      <c r="D92" s="370"/>
      <c r="E92" s="370"/>
      <c r="F92" s="370"/>
      <c r="G92" s="370"/>
      <c r="H92" s="370"/>
      <c r="I92" s="370"/>
      <c r="J92" s="370"/>
      <c r="K92" s="370"/>
      <c r="L92" s="370"/>
      <c r="M92" s="370"/>
      <c r="N92" s="371"/>
    </row>
    <row r="93" spans="1:14" s="42" customFormat="1" ht="4.5" customHeight="1">
      <c r="A93" s="372"/>
      <c r="B93" s="373"/>
      <c r="C93" s="373"/>
      <c r="D93" s="373"/>
      <c r="E93" s="373"/>
      <c r="F93" s="373"/>
      <c r="G93" s="373"/>
      <c r="H93" s="373"/>
      <c r="I93" s="373"/>
      <c r="J93" s="373"/>
      <c r="K93" s="373"/>
      <c r="L93" s="373"/>
      <c r="M93" s="373"/>
      <c r="N93" s="374"/>
    </row>
    <row r="94" spans="1:14" s="42" customFormat="1" ht="6" customHeight="1">
      <c r="A94" s="372"/>
      <c r="B94" s="373"/>
      <c r="C94" s="373"/>
      <c r="D94" s="373"/>
      <c r="E94" s="373"/>
      <c r="F94" s="373"/>
      <c r="G94" s="373"/>
      <c r="H94" s="373"/>
      <c r="I94" s="373"/>
      <c r="J94" s="373"/>
      <c r="K94" s="373"/>
      <c r="L94" s="373"/>
      <c r="M94" s="373"/>
      <c r="N94" s="374"/>
    </row>
    <row r="95" spans="1:14" s="42" customFormat="1" ht="14.25" customHeight="1">
      <c r="A95" s="375"/>
      <c r="B95" s="376"/>
      <c r="C95" s="376"/>
      <c r="D95" s="376"/>
      <c r="E95" s="376"/>
      <c r="F95" s="376"/>
      <c r="G95" s="376"/>
      <c r="H95" s="376"/>
      <c r="I95" s="376"/>
      <c r="J95" s="376"/>
      <c r="K95" s="376"/>
      <c r="L95" s="376"/>
      <c r="M95" s="376"/>
      <c r="N95" s="377"/>
    </row>
    <row r="96" spans="1:14" s="42" customFormat="1" ht="14.25" customHeight="1">
      <c r="A96" s="375"/>
      <c r="B96" s="376"/>
      <c r="C96" s="376"/>
      <c r="D96" s="376"/>
      <c r="E96" s="376"/>
      <c r="F96" s="376"/>
      <c r="G96" s="376"/>
      <c r="H96" s="376"/>
      <c r="I96" s="376"/>
      <c r="J96" s="376"/>
      <c r="K96" s="376"/>
      <c r="L96" s="376"/>
      <c r="M96" s="376"/>
      <c r="N96" s="377"/>
    </row>
    <row r="97" spans="1:14" s="42" customFormat="1" ht="14.25" customHeight="1">
      <c r="A97" s="375"/>
      <c r="B97" s="376"/>
      <c r="C97" s="376"/>
      <c r="D97" s="376"/>
      <c r="E97" s="376"/>
      <c r="F97" s="376"/>
      <c r="G97" s="376"/>
      <c r="H97" s="376"/>
      <c r="I97" s="376"/>
      <c r="J97" s="376"/>
      <c r="K97" s="376"/>
      <c r="L97" s="376"/>
      <c r="M97" s="376"/>
      <c r="N97" s="377"/>
    </row>
    <row r="98" spans="1:14" s="42" customFormat="1" ht="14.25" customHeight="1">
      <c r="A98" s="375"/>
      <c r="B98" s="376"/>
      <c r="C98" s="376"/>
      <c r="D98" s="376"/>
      <c r="E98" s="376"/>
      <c r="F98" s="376"/>
      <c r="G98" s="376"/>
      <c r="H98" s="376"/>
      <c r="I98" s="376"/>
      <c r="J98" s="376"/>
      <c r="K98" s="376"/>
      <c r="L98" s="376"/>
      <c r="M98" s="376"/>
      <c r="N98" s="377"/>
    </row>
    <row r="99" spans="1:14" s="42" customFormat="1" ht="14.25" customHeight="1">
      <c r="A99" s="375"/>
      <c r="B99" s="376"/>
      <c r="C99" s="376"/>
      <c r="D99" s="376"/>
      <c r="E99" s="376"/>
      <c r="F99" s="376"/>
      <c r="G99" s="376"/>
      <c r="H99" s="376"/>
      <c r="I99" s="376"/>
      <c r="J99" s="376"/>
      <c r="K99" s="376"/>
      <c r="L99" s="376"/>
      <c r="M99" s="376"/>
      <c r="N99" s="377"/>
    </row>
    <row r="100" spans="1:14" s="42" customFormat="1" ht="14.25" customHeight="1">
      <c r="A100" s="375"/>
      <c r="B100" s="376"/>
      <c r="C100" s="376"/>
      <c r="D100" s="376"/>
      <c r="E100" s="376"/>
      <c r="F100" s="376"/>
      <c r="G100" s="376"/>
      <c r="H100" s="376"/>
      <c r="I100" s="376"/>
      <c r="J100" s="376"/>
      <c r="K100" s="376"/>
      <c r="L100" s="376"/>
      <c r="M100" s="376"/>
      <c r="N100" s="377"/>
    </row>
    <row r="101" spans="1:14" s="42" customFormat="1" ht="14.25" customHeight="1">
      <c r="A101" s="375"/>
      <c r="B101" s="376"/>
      <c r="C101" s="376"/>
      <c r="D101" s="376"/>
      <c r="E101" s="376"/>
      <c r="F101" s="376"/>
      <c r="G101" s="376"/>
      <c r="H101" s="376"/>
      <c r="I101" s="376"/>
      <c r="J101" s="376"/>
      <c r="K101" s="376"/>
      <c r="L101" s="376"/>
      <c r="M101" s="376"/>
      <c r="N101" s="377"/>
    </row>
    <row r="102" spans="1:14">
      <c r="A102" s="375"/>
      <c r="B102" s="376"/>
      <c r="C102" s="376"/>
      <c r="D102" s="376"/>
      <c r="E102" s="376"/>
      <c r="F102" s="376"/>
      <c r="G102" s="376"/>
      <c r="H102" s="376"/>
      <c r="I102" s="376"/>
      <c r="J102" s="376"/>
      <c r="K102" s="376"/>
      <c r="L102" s="376"/>
      <c r="M102" s="376"/>
      <c r="N102" s="377"/>
    </row>
    <row r="103" spans="1:14" ht="13.5" thickBot="1">
      <c r="A103" s="378"/>
      <c r="B103" s="379"/>
      <c r="C103" s="379"/>
      <c r="D103" s="379"/>
      <c r="E103" s="379"/>
      <c r="F103" s="379"/>
      <c r="G103" s="379"/>
      <c r="H103" s="379"/>
      <c r="I103" s="379"/>
      <c r="J103" s="379"/>
      <c r="K103" s="379"/>
      <c r="L103" s="379"/>
      <c r="M103" s="379"/>
      <c r="N103" s="380"/>
    </row>
    <row r="105" spans="1:14" ht="13.5" thickBot="1"/>
    <row r="106" spans="1:14" s="42" customFormat="1" ht="24.75" customHeight="1">
      <c r="A106" s="381" t="s">
        <v>29</v>
      </c>
      <c r="B106" s="382"/>
      <c r="C106" s="383" t="s">
        <v>30</v>
      </c>
      <c r="D106" s="384"/>
      <c r="E106" s="384"/>
      <c r="F106" s="384"/>
      <c r="G106" s="384"/>
      <c r="H106" s="382"/>
      <c r="I106" s="385" t="s">
        <v>71</v>
      </c>
      <c r="J106" s="386"/>
      <c r="K106" s="386"/>
      <c r="L106" s="386"/>
      <c r="M106" s="386"/>
      <c r="N106" s="387"/>
    </row>
    <row r="107" spans="1:14" s="42" customFormat="1" ht="21.75" customHeight="1">
      <c r="A107" s="390">
        <v>7</v>
      </c>
      <c r="B107" s="391"/>
      <c r="C107" s="362"/>
      <c r="D107" s="363"/>
      <c r="E107" s="363"/>
      <c r="F107" s="363"/>
      <c r="G107" s="363"/>
      <c r="H107" s="364"/>
      <c r="I107" s="365"/>
      <c r="J107" s="366"/>
      <c r="K107" s="367"/>
      <c r="L107" s="368"/>
      <c r="M107" s="366"/>
      <c r="N107" s="367"/>
    </row>
    <row r="108" spans="1:14" s="42" customFormat="1" ht="6" customHeight="1">
      <c r="A108" s="369" t="s">
        <v>31</v>
      </c>
      <c r="B108" s="370"/>
      <c r="C108" s="370"/>
      <c r="D108" s="370"/>
      <c r="E108" s="370"/>
      <c r="F108" s="370"/>
      <c r="G108" s="370"/>
      <c r="H108" s="370"/>
      <c r="I108" s="370"/>
      <c r="J108" s="370"/>
      <c r="K108" s="370"/>
      <c r="L108" s="370"/>
      <c r="M108" s="370"/>
      <c r="N108" s="371"/>
    </row>
    <row r="109" spans="1:14" s="42" customFormat="1" ht="4.5" customHeight="1">
      <c r="A109" s="372"/>
      <c r="B109" s="373"/>
      <c r="C109" s="373"/>
      <c r="D109" s="373"/>
      <c r="E109" s="373"/>
      <c r="F109" s="373"/>
      <c r="G109" s="373"/>
      <c r="H109" s="373"/>
      <c r="I109" s="373"/>
      <c r="J109" s="373"/>
      <c r="K109" s="373"/>
      <c r="L109" s="373"/>
      <c r="M109" s="373"/>
      <c r="N109" s="374"/>
    </row>
    <row r="110" spans="1:14" s="42" customFormat="1" ht="6" customHeight="1">
      <c r="A110" s="372"/>
      <c r="B110" s="373"/>
      <c r="C110" s="373"/>
      <c r="D110" s="373"/>
      <c r="E110" s="373"/>
      <c r="F110" s="373"/>
      <c r="G110" s="373"/>
      <c r="H110" s="373"/>
      <c r="I110" s="373"/>
      <c r="J110" s="373"/>
      <c r="K110" s="373"/>
      <c r="L110" s="373"/>
      <c r="M110" s="373"/>
      <c r="N110" s="374"/>
    </row>
    <row r="111" spans="1:14" s="42" customFormat="1" ht="14.25" customHeight="1">
      <c r="A111" s="375"/>
      <c r="B111" s="376"/>
      <c r="C111" s="376"/>
      <c r="D111" s="376"/>
      <c r="E111" s="376"/>
      <c r="F111" s="376"/>
      <c r="G111" s="376"/>
      <c r="H111" s="376"/>
      <c r="I111" s="376"/>
      <c r="J111" s="376"/>
      <c r="K111" s="376"/>
      <c r="L111" s="376"/>
      <c r="M111" s="376"/>
      <c r="N111" s="377"/>
    </row>
    <row r="112" spans="1:14" s="42" customFormat="1" ht="14.25" customHeight="1">
      <c r="A112" s="375"/>
      <c r="B112" s="376"/>
      <c r="C112" s="376"/>
      <c r="D112" s="376"/>
      <c r="E112" s="376"/>
      <c r="F112" s="376"/>
      <c r="G112" s="376"/>
      <c r="H112" s="376"/>
      <c r="I112" s="376"/>
      <c r="J112" s="376"/>
      <c r="K112" s="376"/>
      <c r="L112" s="376"/>
      <c r="M112" s="376"/>
      <c r="N112" s="377"/>
    </row>
    <row r="113" spans="1:14" s="42" customFormat="1" ht="14.25" customHeight="1">
      <c r="A113" s="375"/>
      <c r="B113" s="376"/>
      <c r="C113" s="376"/>
      <c r="D113" s="376"/>
      <c r="E113" s="376"/>
      <c r="F113" s="376"/>
      <c r="G113" s="376"/>
      <c r="H113" s="376"/>
      <c r="I113" s="376"/>
      <c r="J113" s="376"/>
      <c r="K113" s="376"/>
      <c r="L113" s="376"/>
      <c r="M113" s="376"/>
      <c r="N113" s="377"/>
    </row>
    <row r="114" spans="1:14" s="42" customFormat="1" ht="14.25" customHeight="1">
      <c r="A114" s="375"/>
      <c r="B114" s="376"/>
      <c r="C114" s="376"/>
      <c r="D114" s="376"/>
      <c r="E114" s="376"/>
      <c r="F114" s="376"/>
      <c r="G114" s="376"/>
      <c r="H114" s="376"/>
      <c r="I114" s="376"/>
      <c r="J114" s="376"/>
      <c r="K114" s="376"/>
      <c r="L114" s="376"/>
      <c r="M114" s="376"/>
      <c r="N114" s="377"/>
    </row>
    <row r="115" spans="1:14" s="42" customFormat="1" ht="14.25" customHeight="1">
      <c r="A115" s="375"/>
      <c r="B115" s="376"/>
      <c r="C115" s="376"/>
      <c r="D115" s="376"/>
      <c r="E115" s="376"/>
      <c r="F115" s="376"/>
      <c r="G115" s="376"/>
      <c r="H115" s="376"/>
      <c r="I115" s="376"/>
      <c r="J115" s="376"/>
      <c r="K115" s="376"/>
      <c r="L115" s="376"/>
      <c r="M115" s="376"/>
      <c r="N115" s="377"/>
    </row>
    <row r="116" spans="1:14" s="42" customFormat="1" ht="14.25" customHeight="1">
      <c r="A116" s="375"/>
      <c r="B116" s="376"/>
      <c r="C116" s="376"/>
      <c r="D116" s="376"/>
      <c r="E116" s="376"/>
      <c r="F116" s="376"/>
      <c r="G116" s="376"/>
      <c r="H116" s="376"/>
      <c r="I116" s="376"/>
      <c r="J116" s="376"/>
      <c r="K116" s="376"/>
      <c r="L116" s="376"/>
      <c r="M116" s="376"/>
      <c r="N116" s="377"/>
    </row>
    <row r="117" spans="1:14" s="42" customFormat="1" ht="14.25" customHeight="1">
      <c r="A117" s="375"/>
      <c r="B117" s="376"/>
      <c r="C117" s="376"/>
      <c r="D117" s="376"/>
      <c r="E117" s="376"/>
      <c r="F117" s="376"/>
      <c r="G117" s="376"/>
      <c r="H117" s="376"/>
      <c r="I117" s="376"/>
      <c r="J117" s="376"/>
      <c r="K117" s="376"/>
      <c r="L117" s="376"/>
      <c r="M117" s="376"/>
      <c r="N117" s="377"/>
    </row>
    <row r="118" spans="1:14">
      <c r="A118" s="375"/>
      <c r="B118" s="376"/>
      <c r="C118" s="376"/>
      <c r="D118" s="376"/>
      <c r="E118" s="376"/>
      <c r="F118" s="376"/>
      <c r="G118" s="376"/>
      <c r="H118" s="376"/>
      <c r="I118" s="376"/>
      <c r="J118" s="376"/>
      <c r="K118" s="376"/>
      <c r="L118" s="376"/>
      <c r="M118" s="376"/>
      <c r="N118" s="377"/>
    </row>
    <row r="119" spans="1:14" ht="13.5" thickBot="1">
      <c r="A119" s="378"/>
      <c r="B119" s="379"/>
      <c r="C119" s="379"/>
      <c r="D119" s="379"/>
      <c r="E119" s="379"/>
      <c r="F119" s="379"/>
      <c r="G119" s="379"/>
      <c r="H119" s="379"/>
      <c r="I119" s="379"/>
      <c r="J119" s="379"/>
      <c r="K119" s="379"/>
      <c r="L119" s="379"/>
      <c r="M119" s="379"/>
      <c r="N119" s="380"/>
    </row>
    <row r="120" spans="1:14" ht="13.5" thickBot="1">
      <c r="A120" s="40"/>
      <c r="B120" s="40"/>
      <c r="C120" s="40"/>
      <c r="D120" s="40"/>
      <c r="E120" s="40"/>
      <c r="F120" s="40"/>
      <c r="G120" s="40"/>
    </row>
    <row r="121" spans="1:14" s="42" customFormat="1" ht="24.75" customHeight="1">
      <c r="A121" s="381" t="s">
        <v>29</v>
      </c>
      <c r="B121" s="382"/>
      <c r="C121" s="383" t="s">
        <v>30</v>
      </c>
      <c r="D121" s="384"/>
      <c r="E121" s="384"/>
      <c r="F121" s="384"/>
      <c r="G121" s="384"/>
      <c r="H121" s="382"/>
      <c r="I121" s="385" t="s">
        <v>71</v>
      </c>
      <c r="J121" s="386"/>
      <c r="K121" s="386"/>
      <c r="L121" s="386"/>
      <c r="M121" s="386"/>
      <c r="N121" s="387"/>
    </row>
    <row r="122" spans="1:14" s="42" customFormat="1" ht="21.75" customHeight="1">
      <c r="A122" s="390">
        <v>8</v>
      </c>
      <c r="B122" s="391"/>
      <c r="C122" s="362"/>
      <c r="D122" s="363"/>
      <c r="E122" s="363"/>
      <c r="F122" s="363"/>
      <c r="G122" s="363"/>
      <c r="H122" s="364"/>
      <c r="I122" s="365"/>
      <c r="J122" s="366"/>
      <c r="K122" s="367"/>
      <c r="L122" s="368"/>
      <c r="M122" s="366"/>
      <c r="N122" s="367"/>
    </row>
    <row r="123" spans="1:14" s="42" customFormat="1" ht="6" customHeight="1">
      <c r="A123" s="369" t="s">
        <v>31</v>
      </c>
      <c r="B123" s="370"/>
      <c r="C123" s="370"/>
      <c r="D123" s="370"/>
      <c r="E123" s="370"/>
      <c r="F123" s="370"/>
      <c r="G123" s="370"/>
      <c r="H123" s="370"/>
      <c r="I123" s="370"/>
      <c r="J123" s="370"/>
      <c r="K123" s="370"/>
      <c r="L123" s="370"/>
      <c r="M123" s="370"/>
      <c r="N123" s="371"/>
    </row>
    <row r="124" spans="1:14" s="42" customFormat="1" ht="4.5" customHeight="1">
      <c r="A124" s="372"/>
      <c r="B124" s="373"/>
      <c r="C124" s="373"/>
      <c r="D124" s="373"/>
      <c r="E124" s="373"/>
      <c r="F124" s="373"/>
      <c r="G124" s="373"/>
      <c r="H124" s="373"/>
      <c r="I124" s="373"/>
      <c r="J124" s="373"/>
      <c r="K124" s="373"/>
      <c r="L124" s="373"/>
      <c r="M124" s="373"/>
      <c r="N124" s="374"/>
    </row>
    <row r="125" spans="1:14" s="42" customFormat="1" ht="6" customHeight="1">
      <c r="A125" s="372"/>
      <c r="B125" s="373"/>
      <c r="C125" s="373"/>
      <c r="D125" s="373"/>
      <c r="E125" s="373"/>
      <c r="F125" s="373"/>
      <c r="G125" s="373"/>
      <c r="H125" s="373"/>
      <c r="I125" s="373"/>
      <c r="J125" s="373"/>
      <c r="K125" s="373"/>
      <c r="L125" s="373"/>
      <c r="M125" s="373"/>
      <c r="N125" s="374"/>
    </row>
    <row r="126" spans="1:14" s="42" customFormat="1" ht="14.25" customHeight="1">
      <c r="A126" s="375"/>
      <c r="B126" s="376"/>
      <c r="C126" s="376"/>
      <c r="D126" s="376"/>
      <c r="E126" s="376"/>
      <c r="F126" s="376"/>
      <c r="G126" s="376"/>
      <c r="H126" s="376"/>
      <c r="I126" s="376"/>
      <c r="J126" s="376"/>
      <c r="K126" s="376"/>
      <c r="L126" s="376"/>
      <c r="M126" s="376"/>
      <c r="N126" s="377"/>
    </row>
    <row r="127" spans="1:14" s="42" customFormat="1" ht="14.25" customHeight="1">
      <c r="A127" s="375"/>
      <c r="B127" s="376"/>
      <c r="C127" s="376"/>
      <c r="D127" s="376"/>
      <c r="E127" s="376"/>
      <c r="F127" s="376"/>
      <c r="G127" s="376"/>
      <c r="H127" s="376"/>
      <c r="I127" s="376"/>
      <c r="J127" s="376"/>
      <c r="K127" s="376"/>
      <c r="L127" s="376"/>
      <c r="M127" s="376"/>
      <c r="N127" s="377"/>
    </row>
    <row r="128" spans="1:14" s="42" customFormat="1" ht="14.25" customHeight="1">
      <c r="A128" s="375"/>
      <c r="B128" s="376"/>
      <c r="C128" s="376"/>
      <c r="D128" s="376"/>
      <c r="E128" s="376"/>
      <c r="F128" s="376"/>
      <c r="G128" s="376"/>
      <c r="H128" s="376"/>
      <c r="I128" s="376"/>
      <c r="J128" s="376"/>
      <c r="K128" s="376"/>
      <c r="L128" s="376"/>
      <c r="M128" s="376"/>
      <c r="N128" s="377"/>
    </row>
    <row r="129" spans="1:14" s="42" customFormat="1" ht="14.25" customHeight="1">
      <c r="A129" s="375"/>
      <c r="B129" s="376"/>
      <c r="C129" s="376"/>
      <c r="D129" s="376"/>
      <c r="E129" s="376"/>
      <c r="F129" s="376"/>
      <c r="G129" s="376"/>
      <c r="H129" s="376"/>
      <c r="I129" s="376"/>
      <c r="J129" s="376"/>
      <c r="K129" s="376"/>
      <c r="L129" s="376"/>
      <c r="M129" s="376"/>
      <c r="N129" s="377"/>
    </row>
    <row r="130" spans="1:14" s="42" customFormat="1" ht="14.25" customHeight="1">
      <c r="A130" s="375"/>
      <c r="B130" s="376"/>
      <c r="C130" s="376"/>
      <c r="D130" s="376"/>
      <c r="E130" s="376"/>
      <c r="F130" s="376"/>
      <c r="G130" s="376"/>
      <c r="H130" s="376"/>
      <c r="I130" s="376"/>
      <c r="J130" s="376"/>
      <c r="K130" s="376"/>
      <c r="L130" s="376"/>
      <c r="M130" s="376"/>
      <c r="N130" s="377"/>
    </row>
    <row r="131" spans="1:14" s="42" customFormat="1" ht="14.25" customHeight="1">
      <c r="A131" s="375"/>
      <c r="B131" s="376"/>
      <c r="C131" s="376"/>
      <c r="D131" s="376"/>
      <c r="E131" s="376"/>
      <c r="F131" s="376"/>
      <c r="G131" s="376"/>
      <c r="H131" s="376"/>
      <c r="I131" s="376"/>
      <c r="J131" s="376"/>
      <c r="K131" s="376"/>
      <c r="L131" s="376"/>
      <c r="M131" s="376"/>
      <c r="N131" s="377"/>
    </row>
    <row r="132" spans="1:14" s="42" customFormat="1" ht="14.25" customHeight="1">
      <c r="A132" s="375"/>
      <c r="B132" s="376"/>
      <c r="C132" s="376"/>
      <c r="D132" s="376"/>
      <c r="E132" s="376"/>
      <c r="F132" s="376"/>
      <c r="G132" s="376"/>
      <c r="H132" s="376"/>
      <c r="I132" s="376"/>
      <c r="J132" s="376"/>
      <c r="K132" s="376"/>
      <c r="L132" s="376"/>
      <c r="M132" s="376"/>
      <c r="N132" s="377"/>
    </row>
    <row r="133" spans="1:14">
      <c r="A133" s="375"/>
      <c r="B133" s="376"/>
      <c r="C133" s="376"/>
      <c r="D133" s="376"/>
      <c r="E133" s="376"/>
      <c r="F133" s="376"/>
      <c r="G133" s="376"/>
      <c r="H133" s="376"/>
      <c r="I133" s="376"/>
      <c r="J133" s="376"/>
      <c r="K133" s="376"/>
      <c r="L133" s="376"/>
      <c r="M133" s="376"/>
      <c r="N133" s="377"/>
    </row>
    <row r="134" spans="1:14" ht="13.5" thickBot="1">
      <c r="A134" s="378"/>
      <c r="B134" s="379"/>
      <c r="C134" s="379"/>
      <c r="D134" s="379"/>
      <c r="E134" s="379"/>
      <c r="F134" s="379"/>
      <c r="G134" s="379"/>
      <c r="H134" s="379"/>
      <c r="I134" s="379"/>
      <c r="J134" s="379"/>
      <c r="K134" s="379"/>
      <c r="L134" s="379"/>
      <c r="M134" s="379"/>
      <c r="N134" s="380"/>
    </row>
    <row r="136" spans="1:14" ht="13.5" thickBot="1"/>
    <row r="137" spans="1:14" s="42" customFormat="1" ht="24.75" customHeight="1">
      <c r="A137" s="381" t="s">
        <v>29</v>
      </c>
      <c r="B137" s="382"/>
      <c r="C137" s="383" t="s">
        <v>30</v>
      </c>
      <c r="D137" s="384"/>
      <c r="E137" s="384"/>
      <c r="F137" s="384"/>
      <c r="G137" s="384"/>
      <c r="H137" s="382"/>
      <c r="I137" s="385" t="s">
        <v>71</v>
      </c>
      <c r="J137" s="386"/>
      <c r="K137" s="386"/>
      <c r="L137" s="386"/>
      <c r="M137" s="386"/>
      <c r="N137" s="387"/>
    </row>
    <row r="138" spans="1:14" s="42" customFormat="1" ht="21.75" customHeight="1">
      <c r="A138" s="390">
        <v>9</v>
      </c>
      <c r="B138" s="391"/>
      <c r="C138" s="362"/>
      <c r="D138" s="363"/>
      <c r="E138" s="363"/>
      <c r="F138" s="363"/>
      <c r="G138" s="363"/>
      <c r="H138" s="364"/>
      <c r="I138" s="365"/>
      <c r="J138" s="366"/>
      <c r="K138" s="367"/>
      <c r="L138" s="368"/>
      <c r="M138" s="366"/>
      <c r="N138" s="367"/>
    </row>
    <row r="139" spans="1:14" s="42" customFormat="1" ht="6" customHeight="1">
      <c r="A139" s="369" t="s">
        <v>31</v>
      </c>
      <c r="B139" s="370"/>
      <c r="C139" s="370"/>
      <c r="D139" s="370"/>
      <c r="E139" s="370"/>
      <c r="F139" s="370"/>
      <c r="G139" s="370"/>
      <c r="H139" s="370"/>
      <c r="I139" s="370"/>
      <c r="J139" s="370"/>
      <c r="K139" s="370"/>
      <c r="L139" s="370"/>
      <c r="M139" s="370"/>
      <c r="N139" s="371"/>
    </row>
    <row r="140" spans="1:14" s="42" customFormat="1" ht="4.5" customHeight="1">
      <c r="A140" s="372"/>
      <c r="B140" s="373"/>
      <c r="C140" s="373"/>
      <c r="D140" s="373"/>
      <c r="E140" s="373"/>
      <c r="F140" s="373"/>
      <c r="G140" s="373"/>
      <c r="H140" s="373"/>
      <c r="I140" s="373"/>
      <c r="J140" s="373"/>
      <c r="K140" s="373"/>
      <c r="L140" s="373"/>
      <c r="M140" s="373"/>
      <c r="N140" s="374"/>
    </row>
    <row r="141" spans="1:14" s="42" customFormat="1" ht="6" customHeight="1">
      <c r="A141" s="372"/>
      <c r="B141" s="373"/>
      <c r="C141" s="373"/>
      <c r="D141" s="373"/>
      <c r="E141" s="373"/>
      <c r="F141" s="373"/>
      <c r="G141" s="373"/>
      <c r="H141" s="373"/>
      <c r="I141" s="373"/>
      <c r="J141" s="373"/>
      <c r="K141" s="373"/>
      <c r="L141" s="373"/>
      <c r="M141" s="373"/>
      <c r="N141" s="374"/>
    </row>
    <row r="142" spans="1:14" s="42" customFormat="1" ht="14.25" customHeight="1">
      <c r="A142" s="375"/>
      <c r="B142" s="376"/>
      <c r="C142" s="376"/>
      <c r="D142" s="376"/>
      <c r="E142" s="376"/>
      <c r="F142" s="376"/>
      <c r="G142" s="376"/>
      <c r="H142" s="376"/>
      <c r="I142" s="376"/>
      <c r="J142" s="376"/>
      <c r="K142" s="376"/>
      <c r="L142" s="376"/>
      <c r="M142" s="376"/>
      <c r="N142" s="377"/>
    </row>
    <row r="143" spans="1:14" s="42" customFormat="1" ht="14.25" customHeight="1">
      <c r="A143" s="375"/>
      <c r="B143" s="376"/>
      <c r="C143" s="376"/>
      <c r="D143" s="376"/>
      <c r="E143" s="376"/>
      <c r="F143" s="376"/>
      <c r="G143" s="376"/>
      <c r="H143" s="376"/>
      <c r="I143" s="376"/>
      <c r="J143" s="376"/>
      <c r="K143" s="376"/>
      <c r="L143" s="376"/>
      <c r="M143" s="376"/>
      <c r="N143" s="377"/>
    </row>
    <row r="144" spans="1:14" s="42" customFormat="1" ht="14.25" customHeight="1">
      <c r="A144" s="375"/>
      <c r="B144" s="376"/>
      <c r="C144" s="376"/>
      <c r="D144" s="376"/>
      <c r="E144" s="376"/>
      <c r="F144" s="376"/>
      <c r="G144" s="376"/>
      <c r="H144" s="376"/>
      <c r="I144" s="376"/>
      <c r="J144" s="376"/>
      <c r="K144" s="376"/>
      <c r="L144" s="376"/>
      <c r="M144" s="376"/>
      <c r="N144" s="377"/>
    </row>
    <row r="145" spans="1:14" s="42" customFormat="1" ht="14.25" customHeight="1">
      <c r="A145" s="375"/>
      <c r="B145" s="376"/>
      <c r="C145" s="376"/>
      <c r="D145" s="376"/>
      <c r="E145" s="376"/>
      <c r="F145" s="376"/>
      <c r="G145" s="376"/>
      <c r="H145" s="376"/>
      <c r="I145" s="376"/>
      <c r="J145" s="376"/>
      <c r="K145" s="376"/>
      <c r="L145" s="376"/>
      <c r="M145" s="376"/>
      <c r="N145" s="377"/>
    </row>
    <row r="146" spans="1:14" s="42" customFormat="1" ht="14.25" customHeight="1">
      <c r="A146" s="375"/>
      <c r="B146" s="376"/>
      <c r="C146" s="376"/>
      <c r="D146" s="376"/>
      <c r="E146" s="376"/>
      <c r="F146" s="376"/>
      <c r="G146" s="376"/>
      <c r="H146" s="376"/>
      <c r="I146" s="376"/>
      <c r="J146" s="376"/>
      <c r="K146" s="376"/>
      <c r="L146" s="376"/>
      <c r="M146" s="376"/>
      <c r="N146" s="377"/>
    </row>
    <row r="147" spans="1:14" s="42" customFormat="1" ht="14.25" customHeight="1">
      <c r="A147" s="375"/>
      <c r="B147" s="376"/>
      <c r="C147" s="376"/>
      <c r="D147" s="376"/>
      <c r="E147" s="376"/>
      <c r="F147" s="376"/>
      <c r="G147" s="376"/>
      <c r="H147" s="376"/>
      <c r="I147" s="376"/>
      <c r="J147" s="376"/>
      <c r="K147" s="376"/>
      <c r="L147" s="376"/>
      <c r="M147" s="376"/>
      <c r="N147" s="377"/>
    </row>
    <row r="148" spans="1:14" s="42" customFormat="1" ht="14.25" customHeight="1">
      <c r="A148" s="375"/>
      <c r="B148" s="376"/>
      <c r="C148" s="376"/>
      <c r="D148" s="376"/>
      <c r="E148" s="376"/>
      <c r="F148" s="376"/>
      <c r="G148" s="376"/>
      <c r="H148" s="376"/>
      <c r="I148" s="376"/>
      <c r="J148" s="376"/>
      <c r="K148" s="376"/>
      <c r="L148" s="376"/>
      <c r="M148" s="376"/>
      <c r="N148" s="377"/>
    </row>
    <row r="149" spans="1:14">
      <c r="A149" s="375"/>
      <c r="B149" s="376"/>
      <c r="C149" s="376"/>
      <c r="D149" s="376"/>
      <c r="E149" s="376"/>
      <c r="F149" s="376"/>
      <c r="G149" s="376"/>
      <c r="H149" s="376"/>
      <c r="I149" s="376"/>
      <c r="J149" s="376"/>
      <c r="K149" s="376"/>
      <c r="L149" s="376"/>
      <c r="M149" s="376"/>
      <c r="N149" s="377"/>
    </row>
    <row r="150" spans="1:14" ht="13.5" thickBot="1">
      <c r="A150" s="378"/>
      <c r="B150" s="379"/>
      <c r="C150" s="379"/>
      <c r="D150" s="379"/>
      <c r="E150" s="379"/>
      <c r="F150" s="379"/>
      <c r="G150" s="379"/>
      <c r="H150" s="379"/>
      <c r="I150" s="379"/>
      <c r="J150" s="379"/>
      <c r="K150" s="379"/>
      <c r="L150" s="379"/>
      <c r="M150" s="379"/>
      <c r="N150" s="380"/>
    </row>
    <row r="152" spans="1:14" ht="13.5" thickBot="1"/>
    <row r="153" spans="1:14" s="42" customFormat="1" ht="24.75" customHeight="1">
      <c r="A153" s="381" t="s">
        <v>29</v>
      </c>
      <c r="B153" s="382"/>
      <c r="C153" s="383" t="s">
        <v>30</v>
      </c>
      <c r="D153" s="384"/>
      <c r="E153" s="384"/>
      <c r="F153" s="384"/>
      <c r="G153" s="384"/>
      <c r="H153" s="382"/>
      <c r="I153" s="385" t="s">
        <v>71</v>
      </c>
      <c r="J153" s="386"/>
      <c r="K153" s="386"/>
      <c r="L153" s="386"/>
      <c r="M153" s="386"/>
      <c r="N153" s="387"/>
    </row>
    <row r="154" spans="1:14" s="42" customFormat="1" ht="21.75" customHeight="1">
      <c r="A154" s="390">
        <v>10</v>
      </c>
      <c r="B154" s="391"/>
      <c r="C154" s="362"/>
      <c r="D154" s="363"/>
      <c r="E154" s="363"/>
      <c r="F154" s="363"/>
      <c r="G154" s="363"/>
      <c r="H154" s="364"/>
      <c r="I154" s="365"/>
      <c r="J154" s="366"/>
      <c r="K154" s="367"/>
      <c r="L154" s="368"/>
      <c r="M154" s="366"/>
      <c r="N154" s="367"/>
    </row>
    <row r="155" spans="1:14" s="42" customFormat="1" ht="6" customHeight="1">
      <c r="A155" s="369" t="s">
        <v>31</v>
      </c>
      <c r="B155" s="370"/>
      <c r="C155" s="370"/>
      <c r="D155" s="370"/>
      <c r="E155" s="370"/>
      <c r="F155" s="370"/>
      <c r="G155" s="370"/>
      <c r="H155" s="370"/>
      <c r="I155" s="370"/>
      <c r="J155" s="370"/>
      <c r="K155" s="370"/>
      <c r="L155" s="370"/>
      <c r="M155" s="370"/>
      <c r="N155" s="371"/>
    </row>
    <row r="156" spans="1:14" s="42" customFormat="1" ht="4.5" customHeight="1">
      <c r="A156" s="372"/>
      <c r="B156" s="373"/>
      <c r="C156" s="373"/>
      <c r="D156" s="373"/>
      <c r="E156" s="373"/>
      <c r="F156" s="373"/>
      <c r="G156" s="373"/>
      <c r="H156" s="373"/>
      <c r="I156" s="373"/>
      <c r="J156" s="373"/>
      <c r="K156" s="373"/>
      <c r="L156" s="373"/>
      <c r="M156" s="373"/>
      <c r="N156" s="374"/>
    </row>
    <row r="157" spans="1:14" s="42" customFormat="1" ht="6" customHeight="1">
      <c r="A157" s="372"/>
      <c r="B157" s="373"/>
      <c r="C157" s="373"/>
      <c r="D157" s="373"/>
      <c r="E157" s="373"/>
      <c r="F157" s="373"/>
      <c r="G157" s="373"/>
      <c r="H157" s="373"/>
      <c r="I157" s="373"/>
      <c r="J157" s="373"/>
      <c r="K157" s="373"/>
      <c r="L157" s="373"/>
      <c r="M157" s="373"/>
      <c r="N157" s="374"/>
    </row>
    <row r="158" spans="1:14" s="42" customFormat="1" ht="14.25" customHeight="1">
      <c r="A158" s="375"/>
      <c r="B158" s="376"/>
      <c r="C158" s="376"/>
      <c r="D158" s="376"/>
      <c r="E158" s="376"/>
      <c r="F158" s="376"/>
      <c r="G158" s="376"/>
      <c r="H158" s="376"/>
      <c r="I158" s="376"/>
      <c r="J158" s="376"/>
      <c r="K158" s="376"/>
      <c r="L158" s="376"/>
      <c r="M158" s="376"/>
      <c r="N158" s="377"/>
    </row>
    <row r="159" spans="1:14" s="42" customFormat="1" ht="14.25" customHeight="1">
      <c r="A159" s="375"/>
      <c r="B159" s="376"/>
      <c r="C159" s="376"/>
      <c r="D159" s="376"/>
      <c r="E159" s="376"/>
      <c r="F159" s="376"/>
      <c r="G159" s="376"/>
      <c r="H159" s="376"/>
      <c r="I159" s="376"/>
      <c r="J159" s="376"/>
      <c r="K159" s="376"/>
      <c r="L159" s="376"/>
      <c r="M159" s="376"/>
      <c r="N159" s="377"/>
    </row>
    <row r="160" spans="1:14" s="42" customFormat="1" ht="14.25" customHeight="1">
      <c r="A160" s="375"/>
      <c r="B160" s="376"/>
      <c r="C160" s="376"/>
      <c r="D160" s="376"/>
      <c r="E160" s="376"/>
      <c r="F160" s="376"/>
      <c r="G160" s="376"/>
      <c r="H160" s="376"/>
      <c r="I160" s="376"/>
      <c r="J160" s="376"/>
      <c r="K160" s="376"/>
      <c r="L160" s="376"/>
      <c r="M160" s="376"/>
      <c r="N160" s="377"/>
    </row>
    <row r="161" spans="1:14" s="42" customFormat="1" ht="14.25" customHeight="1">
      <c r="A161" s="375"/>
      <c r="B161" s="376"/>
      <c r="C161" s="376"/>
      <c r="D161" s="376"/>
      <c r="E161" s="376"/>
      <c r="F161" s="376"/>
      <c r="G161" s="376"/>
      <c r="H161" s="376"/>
      <c r="I161" s="376"/>
      <c r="J161" s="376"/>
      <c r="K161" s="376"/>
      <c r="L161" s="376"/>
      <c r="M161" s="376"/>
      <c r="N161" s="377"/>
    </row>
    <row r="162" spans="1:14" s="42" customFormat="1" ht="14.25" customHeight="1">
      <c r="A162" s="375"/>
      <c r="B162" s="376"/>
      <c r="C162" s="376"/>
      <c r="D162" s="376"/>
      <c r="E162" s="376"/>
      <c r="F162" s="376"/>
      <c r="G162" s="376"/>
      <c r="H162" s="376"/>
      <c r="I162" s="376"/>
      <c r="J162" s="376"/>
      <c r="K162" s="376"/>
      <c r="L162" s="376"/>
      <c r="M162" s="376"/>
      <c r="N162" s="377"/>
    </row>
    <row r="163" spans="1:14" s="42" customFormat="1" ht="14.25" customHeight="1">
      <c r="A163" s="375"/>
      <c r="B163" s="376"/>
      <c r="C163" s="376"/>
      <c r="D163" s="376"/>
      <c r="E163" s="376"/>
      <c r="F163" s="376"/>
      <c r="G163" s="376"/>
      <c r="H163" s="376"/>
      <c r="I163" s="376"/>
      <c r="J163" s="376"/>
      <c r="K163" s="376"/>
      <c r="L163" s="376"/>
      <c r="M163" s="376"/>
      <c r="N163" s="377"/>
    </row>
    <row r="164" spans="1:14" s="42" customFormat="1" ht="14.25" customHeight="1">
      <c r="A164" s="375"/>
      <c r="B164" s="376"/>
      <c r="C164" s="376"/>
      <c r="D164" s="376"/>
      <c r="E164" s="376"/>
      <c r="F164" s="376"/>
      <c r="G164" s="376"/>
      <c r="H164" s="376"/>
      <c r="I164" s="376"/>
      <c r="J164" s="376"/>
      <c r="K164" s="376"/>
      <c r="L164" s="376"/>
      <c r="M164" s="376"/>
      <c r="N164" s="377"/>
    </row>
    <row r="165" spans="1:14">
      <c r="A165" s="375"/>
      <c r="B165" s="376"/>
      <c r="C165" s="376"/>
      <c r="D165" s="376"/>
      <c r="E165" s="376"/>
      <c r="F165" s="376"/>
      <c r="G165" s="376"/>
      <c r="H165" s="376"/>
      <c r="I165" s="376"/>
      <c r="J165" s="376"/>
      <c r="K165" s="376"/>
      <c r="L165" s="376"/>
      <c r="M165" s="376"/>
      <c r="N165" s="377"/>
    </row>
    <row r="166" spans="1:14" ht="13.5" thickBot="1">
      <c r="A166" s="378"/>
      <c r="B166" s="379"/>
      <c r="C166" s="379"/>
      <c r="D166" s="379"/>
      <c r="E166" s="379"/>
      <c r="F166" s="379"/>
      <c r="G166" s="379"/>
      <c r="H166" s="379"/>
      <c r="I166" s="379"/>
      <c r="J166" s="379"/>
      <c r="K166" s="379"/>
      <c r="L166" s="379"/>
      <c r="M166" s="379"/>
      <c r="N166" s="380"/>
    </row>
    <row r="168" spans="1:14" ht="13.5" thickBot="1"/>
    <row r="169" spans="1:14" s="42" customFormat="1" ht="24.75" customHeight="1">
      <c r="A169" s="381" t="s">
        <v>29</v>
      </c>
      <c r="B169" s="382"/>
      <c r="C169" s="383" t="s">
        <v>30</v>
      </c>
      <c r="D169" s="384"/>
      <c r="E169" s="384"/>
      <c r="F169" s="384"/>
      <c r="G169" s="384"/>
      <c r="H169" s="382"/>
      <c r="I169" s="385" t="s">
        <v>71</v>
      </c>
      <c r="J169" s="386"/>
      <c r="K169" s="386"/>
      <c r="L169" s="386"/>
      <c r="M169" s="386"/>
      <c r="N169" s="387"/>
    </row>
    <row r="170" spans="1:14" s="42" customFormat="1" ht="21.75" customHeight="1">
      <c r="A170" s="390">
        <v>11</v>
      </c>
      <c r="B170" s="391"/>
      <c r="C170" s="362"/>
      <c r="D170" s="363"/>
      <c r="E170" s="363"/>
      <c r="F170" s="363"/>
      <c r="G170" s="363"/>
      <c r="H170" s="364"/>
      <c r="I170" s="365"/>
      <c r="J170" s="366"/>
      <c r="K170" s="367"/>
      <c r="L170" s="368"/>
      <c r="M170" s="366"/>
      <c r="N170" s="367"/>
    </row>
    <row r="171" spans="1:14" s="42" customFormat="1" ht="6" customHeight="1">
      <c r="A171" s="369" t="s">
        <v>31</v>
      </c>
      <c r="B171" s="370"/>
      <c r="C171" s="370"/>
      <c r="D171" s="370"/>
      <c r="E171" s="370"/>
      <c r="F171" s="370"/>
      <c r="G171" s="370"/>
      <c r="H171" s="370"/>
      <c r="I171" s="370"/>
      <c r="J171" s="370"/>
      <c r="K171" s="370"/>
      <c r="L171" s="370"/>
      <c r="M171" s="370"/>
      <c r="N171" s="371"/>
    </row>
    <row r="172" spans="1:14" s="42" customFormat="1" ht="4.5" customHeight="1">
      <c r="A172" s="372"/>
      <c r="B172" s="373"/>
      <c r="C172" s="373"/>
      <c r="D172" s="373"/>
      <c r="E172" s="373"/>
      <c r="F172" s="373"/>
      <c r="G172" s="373"/>
      <c r="H172" s="373"/>
      <c r="I172" s="373"/>
      <c r="J172" s="373"/>
      <c r="K172" s="373"/>
      <c r="L172" s="373"/>
      <c r="M172" s="373"/>
      <c r="N172" s="374"/>
    </row>
    <row r="173" spans="1:14" s="42" customFormat="1" ht="6" customHeight="1">
      <c r="A173" s="372"/>
      <c r="B173" s="373"/>
      <c r="C173" s="373"/>
      <c r="D173" s="373"/>
      <c r="E173" s="373"/>
      <c r="F173" s="373"/>
      <c r="G173" s="373"/>
      <c r="H173" s="373"/>
      <c r="I173" s="373"/>
      <c r="J173" s="373"/>
      <c r="K173" s="373"/>
      <c r="L173" s="373"/>
      <c r="M173" s="373"/>
      <c r="N173" s="374"/>
    </row>
    <row r="174" spans="1:14" s="42" customFormat="1" ht="14.25" customHeight="1">
      <c r="A174" s="375"/>
      <c r="B174" s="376"/>
      <c r="C174" s="376"/>
      <c r="D174" s="376"/>
      <c r="E174" s="376"/>
      <c r="F174" s="376"/>
      <c r="G174" s="376"/>
      <c r="H174" s="376"/>
      <c r="I174" s="376"/>
      <c r="J174" s="376"/>
      <c r="K174" s="376"/>
      <c r="L174" s="376"/>
      <c r="M174" s="376"/>
      <c r="N174" s="377"/>
    </row>
    <row r="175" spans="1:14" s="42" customFormat="1" ht="14.25" customHeight="1">
      <c r="A175" s="375"/>
      <c r="B175" s="376"/>
      <c r="C175" s="376"/>
      <c r="D175" s="376"/>
      <c r="E175" s="376"/>
      <c r="F175" s="376"/>
      <c r="G175" s="376"/>
      <c r="H175" s="376"/>
      <c r="I175" s="376"/>
      <c r="J175" s="376"/>
      <c r="K175" s="376"/>
      <c r="L175" s="376"/>
      <c r="M175" s="376"/>
      <c r="N175" s="377"/>
    </row>
    <row r="176" spans="1:14" s="42" customFormat="1" ht="14.25" customHeight="1">
      <c r="A176" s="375"/>
      <c r="B176" s="376"/>
      <c r="C176" s="376"/>
      <c r="D176" s="376"/>
      <c r="E176" s="376"/>
      <c r="F176" s="376"/>
      <c r="G176" s="376"/>
      <c r="H176" s="376"/>
      <c r="I176" s="376"/>
      <c r="J176" s="376"/>
      <c r="K176" s="376"/>
      <c r="L176" s="376"/>
      <c r="M176" s="376"/>
      <c r="N176" s="377"/>
    </row>
    <row r="177" spans="1:14" s="42" customFormat="1" ht="14.25" customHeight="1">
      <c r="A177" s="375"/>
      <c r="B177" s="376"/>
      <c r="C177" s="376"/>
      <c r="D177" s="376"/>
      <c r="E177" s="376"/>
      <c r="F177" s="376"/>
      <c r="G177" s="376"/>
      <c r="H177" s="376"/>
      <c r="I177" s="376"/>
      <c r="J177" s="376"/>
      <c r="K177" s="376"/>
      <c r="L177" s="376"/>
      <c r="M177" s="376"/>
      <c r="N177" s="377"/>
    </row>
    <row r="178" spans="1:14" s="42" customFormat="1" ht="14.25" customHeight="1">
      <c r="A178" s="375"/>
      <c r="B178" s="376"/>
      <c r="C178" s="376"/>
      <c r="D178" s="376"/>
      <c r="E178" s="376"/>
      <c r="F178" s="376"/>
      <c r="G178" s="376"/>
      <c r="H178" s="376"/>
      <c r="I178" s="376"/>
      <c r="J178" s="376"/>
      <c r="K178" s="376"/>
      <c r="L178" s="376"/>
      <c r="M178" s="376"/>
      <c r="N178" s="377"/>
    </row>
    <row r="179" spans="1:14" s="42" customFormat="1" ht="14.25" customHeight="1">
      <c r="A179" s="375"/>
      <c r="B179" s="376"/>
      <c r="C179" s="376"/>
      <c r="D179" s="376"/>
      <c r="E179" s="376"/>
      <c r="F179" s="376"/>
      <c r="G179" s="376"/>
      <c r="H179" s="376"/>
      <c r="I179" s="376"/>
      <c r="J179" s="376"/>
      <c r="K179" s="376"/>
      <c r="L179" s="376"/>
      <c r="M179" s="376"/>
      <c r="N179" s="377"/>
    </row>
    <row r="180" spans="1:14" s="42" customFormat="1" ht="14.25" customHeight="1">
      <c r="A180" s="375"/>
      <c r="B180" s="376"/>
      <c r="C180" s="376"/>
      <c r="D180" s="376"/>
      <c r="E180" s="376"/>
      <c r="F180" s="376"/>
      <c r="G180" s="376"/>
      <c r="H180" s="376"/>
      <c r="I180" s="376"/>
      <c r="J180" s="376"/>
      <c r="K180" s="376"/>
      <c r="L180" s="376"/>
      <c r="M180" s="376"/>
      <c r="N180" s="377"/>
    </row>
    <row r="181" spans="1:14">
      <c r="A181" s="375"/>
      <c r="B181" s="376"/>
      <c r="C181" s="376"/>
      <c r="D181" s="376"/>
      <c r="E181" s="376"/>
      <c r="F181" s="376"/>
      <c r="G181" s="376"/>
      <c r="H181" s="376"/>
      <c r="I181" s="376"/>
      <c r="J181" s="376"/>
      <c r="K181" s="376"/>
      <c r="L181" s="376"/>
      <c r="M181" s="376"/>
      <c r="N181" s="377"/>
    </row>
    <row r="182" spans="1:14" ht="13.5" thickBot="1">
      <c r="A182" s="378"/>
      <c r="B182" s="379"/>
      <c r="C182" s="379"/>
      <c r="D182" s="379"/>
      <c r="E182" s="379"/>
      <c r="F182" s="379"/>
      <c r="G182" s="379"/>
      <c r="H182" s="379"/>
      <c r="I182" s="379"/>
      <c r="J182" s="379"/>
      <c r="K182" s="379"/>
      <c r="L182" s="379"/>
      <c r="M182" s="379"/>
      <c r="N182" s="380"/>
    </row>
    <row r="183" spans="1:14" ht="13.5" thickBot="1"/>
    <row r="184" spans="1:14" s="42" customFormat="1" ht="24.75" customHeight="1">
      <c r="A184" s="381" t="s">
        <v>29</v>
      </c>
      <c r="B184" s="382"/>
      <c r="C184" s="383" t="s">
        <v>30</v>
      </c>
      <c r="D184" s="384"/>
      <c r="E184" s="384"/>
      <c r="F184" s="384"/>
      <c r="G184" s="384"/>
      <c r="H184" s="382"/>
      <c r="I184" s="385" t="s">
        <v>71</v>
      </c>
      <c r="J184" s="386"/>
      <c r="K184" s="386"/>
      <c r="L184" s="386"/>
      <c r="M184" s="386"/>
      <c r="N184" s="387"/>
    </row>
    <row r="185" spans="1:14" s="42" customFormat="1" ht="21.75" customHeight="1">
      <c r="A185" s="390">
        <v>12</v>
      </c>
      <c r="B185" s="391"/>
      <c r="C185" s="362"/>
      <c r="D185" s="363"/>
      <c r="E185" s="363"/>
      <c r="F185" s="363"/>
      <c r="G185" s="363"/>
      <c r="H185" s="364"/>
      <c r="I185" s="365"/>
      <c r="J185" s="366"/>
      <c r="K185" s="367"/>
      <c r="L185" s="368"/>
      <c r="M185" s="366"/>
      <c r="N185" s="367"/>
    </row>
    <row r="186" spans="1:14" s="42" customFormat="1" ht="6" customHeight="1">
      <c r="A186" s="369" t="s">
        <v>31</v>
      </c>
      <c r="B186" s="370"/>
      <c r="C186" s="370"/>
      <c r="D186" s="370"/>
      <c r="E186" s="370"/>
      <c r="F186" s="370"/>
      <c r="G186" s="370"/>
      <c r="H186" s="370"/>
      <c r="I186" s="370"/>
      <c r="J186" s="370"/>
      <c r="K186" s="370"/>
      <c r="L186" s="370"/>
      <c r="M186" s="370"/>
      <c r="N186" s="371"/>
    </row>
    <row r="187" spans="1:14" s="42" customFormat="1" ht="4.5" customHeight="1">
      <c r="A187" s="372"/>
      <c r="B187" s="373"/>
      <c r="C187" s="373"/>
      <c r="D187" s="373"/>
      <c r="E187" s="373"/>
      <c r="F187" s="373"/>
      <c r="G187" s="373"/>
      <c r="H187" s="373"/>
      <c r="I187" s="373"/>
      <c r="J187" s="373"/>
      <c r="K187" s="373"/>
      <c r="L187" s="373"/>
      <c r="M187" s="373"/>
      <c r="N187" s="374"/>
    </row>
    <row r="188" spans="1:14" s="42" customFormat="1" ht="6" customHeight="1">
      <c r="A188" s="372"/>
      <c r="B188" s="373"/>
      <c r="C188" s="373"/>
      <c r="D188" s="373"/>
      <c r="E188" s="373"/>
      <c r="F188" s="373"/>
      <c r="G188" s="373"/>
      <c r="H188" s="373"/>
      <c r="I188" s="373"/>
      <c r="J188" s="373"/>
      <c r="K188" s="373"/>
      <c r="L188" s="373"/>
      <c r="M188" s="373"/>
      <c r="N188" s="374"/>
    </row>
    <row r="189" spans="1:14" s="42" customFormat="1" ht="14.25" customHeight="1">
      <c r="A189" s="375"/>
      <c r="B189" s="376"/>
      <c r="C189" s="376"/>
      <c r="D189" s="376"/>
      <c r="E189" s="376"/>
      <c r="F189" s="376"/>
      <c r="G189" s="376"/>
      <c r="H189" s="376"/>
      <c r="I189" s="376"/>
      <c r="J189" s="376"/>
      <c r="K189" s="376"/>
      <c r="L189" s="376"/>
      <c r="M189" s="376"/>
      <c r="N189" s="377"/>
    </row>
    <row r="190" spans="1:14" s="42" customFormat="1" ht="14.25" customHeight="1">
      <c r="A190" s="375"/>
      <c r="B190" s="376"/>
      <c r="C190" s="376"/>
      <c r="D190" s="376"/>
      <c r="E190" s="376"/>
      <c r="F190" s="376"/>
      <c r="G190" s="376"/>
      <c r="H190" s="376"/>
      <c r="I190" s="376"/>
      <c r="J190" s="376"/>
      <c r="K190" s="376"/>
      <c r="L190" s="376"/>
      <c r="M190" s="376"/>
      <c r="N190" s="377"/>
    </row>
    <row r="191" spans="1:14" s="42" customFormat="1" ht="14.25" customHeight="1">
      <c r="A191" s="375"/>
      <c r="B191" s="376"/>
      <c r="C191" s="376"/>
      <c r="D191" s="376"/>
      <c r="E191" s="376"/>
      <c r="F191" s="376"/>
      <c r="G191" s="376"/>
      <c r="H191" s="376"/>
      <c r="I191" s="376"/>
      <c r="J191" s="376"/>
      <c r="K191" s="376"/>
      <c r="L191" s="376"/>
      <c r="M191" s="376"/>
      <c r="N191" s="377"/>
    </row>
    <row r="192" spans="1:14" s="42" customFormat="1" ht="14.25" customHeight="1">
      <c r="A192" s="375"/>
      <c r="B192" s="376"/>
      <c r="C192" s="376"/>
      <c r="D192" s="376"/>
      <c r="E192" s="376"/>
      <c r="F192" s="376"/>
      <c r="G192" s="376"/>
      <c r="H192" s="376"/>
      <c r="I192" s="376"/>
      <c r="J192" s="376"/>
      <c r="K192" s="376"/>
      <c r="L192" s="376"/>
      <c r="M192" s="376"/>
      <c r="N192" s="377"/>
    </row>
    <row r="193" spans="1:14" s="42" customFormat="1" ht="14.25" customHeight="1">
      <c r="A193" s="375"/>
      <c r="B193" s="376"/>
      <c r="C193" s="376"/>
      <c r="D193" s="376"/>
      <c r="E193" s="376"/>
      <c r="F193" s="376"/>
      <c r="G193" s="376"/>
      <c r="H193" s="376"/>
      <c r="I193" s="376"/>
      <c r="J193" s="376"/>
      <c r="K193" s="376"/>
      <c r="L193" s="376"/>
      <c r="M193" s="376"/>
      <c r="N193" s="377"/>
    </row>
    <row r="194" spans="1:14" s="42" customFormat="1" ht="14.25" customHeight="1">
      <c r="A194" s="375"/>
      <c r="B194" s="376"/>
      <c r="C194" s="376"/>
      <c r="D194" s="376"/>
      <c r="E194" s="376"/>
      <c r="F194" s="376"/>
      <c r="G194" s="376"/>
      <c r="H194" s="376"/>
      <c r="I194" s="376"/>
      <c r="J194" s="376"/>
      <c r="K194" s="376"/>
      <c r="L194" s="376"/>
      <c r="M194" s="376"/>
      <c r="N194" s="377"/>
    </row>
    <row r="195" spans="1:14" s="42" customFormat="1" ht="14.25" customHeight="1">
      <c r="A195" s="375"/>
      <c r="B195" s="376"/>
      <c r="C195" s="376"/>
      <c r="D195" s="376"/>
      <c r="E195" s="376"/>
      <c r="F195" s="376"/>
      <c r="G195" s="376"/>
      <c r="H195" s="376"/>
      <c r="I195" s="376"/>
      <c r="J195" s="376"/>
      <c r="K195" s="376"/>
      <c r="L195" s="376"/>
      <c r="M195" s="376"/>
      <c r="N195" s="377"/>
    </row>
    <row r="196" spans="1:14">
      <c r="A196" s="375"/>
      <c r="B196" s="376"/>
      <c r="C196" s="376"/>
      <c r="D196" s="376"/>
      <c r="E196" s="376"/>
      <c r="F196" s="376"/>
      <c r="G196" s="376"/>
      <c r="H196" s="376"/>
      <c r="I196" s="376"/>
      <c r="J196" s="376"/>
      <c r="K196" s="376"/>
      <c r="L196" s="376"/>
      <c r="M196" s="376"/>
      <c r="N196" s="377"/>
    </row>
    <row r="197" spans="1:14" ht="13.5" thickBot="1">
      <c r="A197" s="378"/>
      <c r="B197" s="379"/>
      <c r="C197" s="379"/>
      <c r="D197" s="379"/>
      <c r="E197" s="379"/>
      <c r="F197" s="379"/>
      <c r="G197" s="379"/>
      <c r="H197" s="379"/>
      <c r="I197" s="379"/>
      <c r="J197" s="379"/>
      <c r="K197" s="379"/>
      <c r="L197" s="379"/>
      <c r="M197" s="379"/>
      <c r="N197" s="380"/>
    </row>
    <row r="199" spans="1:14" ht="13.5" thickBot="1"/>
    <row r="200" spans="1:14" s="42" customFormat="1" ht="24.75" customHeight="1">
      <c r="A200" s="381" t="s">
        <v>29</v>
      </c>
      <c r="B200" s="382"/>
      <c r="C200" s="383" t="s">
        <v>30</v>
      </c>
      <c r="D200" s="384"/>
      <c r="E200" s="384"/>
      <c r="F200" s="384"/>
      <c r="G200" s="384"/>
      <c r="H200" s="382"/>
      <c r="I200" s="385" t="s">
        <v>71</v>
      </c>
      <c r="J200" s="386"/>
      <c r="K200" s="386"/>
      <c r="L200" s="386"/>
      <c r="M200" s="386"/>
      <c r="N200" s="387"/>
    </row>
    <row r="201" spans="1:14" s="42" customFormat="1" ht="21.75" customHeight="1">
      <c r="A201" s="390">
        <v>13</v>
      </c>
      <c r="B201" s="391"/>
      <c r="C201" s="362"/>
      <c r="D201" s="363"/>
      <c r="E201" s="363"/>
      <c r="F201" s="363"/>
      <c r="G201" s="363"/>
      <c r="H201" s="364"/>
      <c r="I201" s="365"/>
      <c r="J201" s="366"/>
      <c r="K201" s="367"/>
      <c r="L201" s="368"/>
      <c r="M201" s="366"/>
      <c r="N201" s="367"/>
    </row>
    <row r="202" spans="1:14" s="42" customFormat="1" ht="6" customHeight="1">
      <c r="A202" s="369" t="s">
        <v>31</v>
      </c>
      <c r="B202" s="370"/>
      <c r="C202" s="370"/>
      <c r="D202" s="370"/>
      <c r="E202" s="370"/>
      <c r="F202" s="370"/>
      <c r="G202" s="370"/>
      <c r="H202" s="370"/>
      <c r="I202" s="370"/>
      <c r="J202" s="370"/>
      <c r="K202" s="370"/>
      <c r="L202" s="370"/>
      <c r="M202" s="370"/>
      <c r="N202" s="371"/>
    </row>
    <row r="203" spans="1:14" s="42" customFormat="1" ht="4.5" customHeight="1">
      <c r="A203" s="372"/>
      <c r="B203" s="373"/>
      <c r="C203" s="373"/>
      <c r="D203" s="373"/>
      <c r="E203" s="373"/>
      <c r="F203" s="373"/>
      <c r="G203" s="373"/>
      <c r="H203" s="373"/>
      <c r="I203" s="373"/>
      <c r="J203" s="373"/>
      <c r="K203" s="373"/>
      <c r="L203" s="373"/>
      <c r="M203" s="373"/>
      <c r="N203" s="374"/>
    </row>
    <row r="204" spans="1:14" s="42" customFormat="1" ht="6" customHeight="1">
      <c r="A204" s="372"/>
      <c r="B204" s="373"/>
      <c r="C204" s="373"/>
      <c r="D204" s="373"/>
      <c r="E204" s="373"/>
      <c r="F204" s="373"/>
      <c r="G204" s="373"/>
      <c r="H204" s="373"/>
      <c r="I204" s="373"/>
      <c r="J204" s="373"/>
      <c r="K204" s="373"/>
      <c r="L204" s="373"/>
      <c r="M204" s="373"/>
      <c r="N204" s="374"/>
    </row>
    <row r="205" spans="1:14" s="42" customFormat="1" ht="14.25" customHeight="1">
      <c r="A205" s="375"/>
      <c r="B205" s="376"/>
      <c r="C205" s="376"/>
      <c r="D205" s="376"/>
      <c r="E205" s="376"/>
      <c r="F205" s="376"/>
      <c r="G205" s="376"/>
      <c r="H205" s="376"/>
      <c r="I205" s="376"/>
      <c r="J205" s="376"/>
      <c r="K205" s="376"/>
      <c r="L205" s="376"/>
      <c r="M205" s="376"/>
      <c r="N205" s="377"/>
    </row>
    <row r="206" spans="1:14" s="42" customFormat="1" ht="14.25" customHeight="1">
      <c r="A206" s="375"/>
      <c r="B206" s="376"/>
      <c r="C206" s="376"/>
      <c r="D206" s="376"/>
      <c r="E206" s="376"/>
      <c r="F206" s="376"/>
      <c r="G206" s="376"/>
      <c r="H206" s="376"/>
      <c r="I206" s="376"/>
      <c r="J206" s="376"/>
      <c r="K206" s="376"/>
      <c r="L206" s="376"/>
      <c r="M206" s="376"/>
      <c r="N206" s="377"/>
    </row>
    <row r="207" spans="1:14" s="42" customFormat="1" ht="14.25" customHeight="1">
      <c r="A207" s="375"/>
      <c r="B207" s="376"/>
      <c r="C207" s="376"/>
      <c r="D207" s="376"/>
      <c r="E207" s="376"/>
      <c r="F207" s="376"/>
      <c r="G207" s="376"/>
      <c r="H207" s="376"/>
      <c r="I207" s="376"/>
      <c r="J207" s="376"/>
      <c r="K207" s="376"/>
      <c r="L207" s="376"/>
      <c r="M207" s="376"/>
      <c r="N207" s="377"/>
    </row>
    <row r="208" spans="1:14" s="42" customFormat="1" ht="14.25" customHeight="1">
      <c r="A208" s="375"/>
      <c r="B208" s="376"/>
      <c r="C208" s="376"/>
      <c r="D208" s="376"/>
      <c r="E208" s="376"/>
      <c r="F208" s="376"/>
      <c r="G208" s="376"/>
      <c r="H208" s="376"/>
      <c r="I208" s="376"/>
      <c r="J208" s="376"/>
      <c r="K208" s="376"/>
      <c r="L208" s="376"/>
      <c r="M208" s="376"/>
      <c r="N208" s="377"/>
    </row>
    <row r="209" spans="1:14" s="42" customFormat="1" ht="14.25" customHeight="1">
      <c r="A209" s="375"/>
      <c r="B209" s="376"/>
      <c r="C209" s="376"/>
      <c r="D209" s="376"/>
      <c r="E209" s="376"/>
      <c r="F209" s="376"/>
      <c r="G209" s="376"/>
      <c r="H209" s="376"/>
      <c r="I209" s="376"/>
      <c r="J209" s="376"/>
      <c r="K209" s="376"/>
      <c r="L209" s="376"/>
      <c r="M209" s="376"/>
      <c r="N209" s="377"/>
    </row>
    <row r="210" spans="1:14" s="42" customFormat="1" ht="14.25" customHeight="1">
      <c r="A210" s="375"/>
      <c r="B210" s="376"/>
      <c r="C210" s="376"/>
      <c r="D210" s="376"/>
      <c r="E210" s="376"/>
      <c r="F210" s="376"/>
      <c r="G210" s="376"/>
      <c r="H210" s="376"/>
      <c r="I210" s="376"/>
      <c r="J210" s="376"/>
      <c r="K210" s="376"/>
      <c r="L210" s="376"/>
      <c r="M210" s="376"/>
      <c r="N210" s="377"/>
    </row>
    <row r="211" spans="1:14" s="42" customFormat="1" ht="14.25" customHeight="1">
      <c r="A211" s="375"/>
      <c r="B211" s="376"/>
      <c r="C211" s="376"/>
      <c r="D211" s="376"/>
      <c r="E211" s="376"/>
      <c r="F211" s="376"/>
      <c r="G211" s="376"/>
      <c r="H211" s="376"/>
      <c r="I211" s="376"/>
      <c r="J211" s="376"/>
      <c r="K211" s="376"/>
      <c r="L211" s="376"/>
      <c r="M211" s="376"/>
      <c r="N211" s="377"/>
    </row>
    <row r="212" spans="1:14">
      <c r="A212" s="375"/>
      <c r="B212" s="376"/>
      <c r="C212" s="376"/>
      <c r="D212" s="376"/>
      <c r="E212" s="376"/>
      <c r="F212" s="376"/>
      <c r="G212" s="376"/>
      <c r="H212" s="376"/>
      <c r="I212" s="376"/>
      <c r="J212" s="376"/>
      <c r="K212" s="376"/>
      <c r="L212" s="376"/>
      <c r="M212" s="376"/>
      <c r="N212" s="377"/>
    </row>
    <row r="213" spans="1:14" ht="13.5" thickBot="1">
      <c r="A213" s="378"/>
      <c r="B213" s="379"/>
      <c r="C213" s="379"/>
      <c r="D213" s="379"/>
      <c r="E213" s="379"/>
      <c r="F213" s="379"/>
      <c r="G213" s="379"/>
      <c r="H213" s="379"/>
      <c r="I213" s="379"/>
      <c r="J213" s="379"/>
      <c r="K213" s="379"/>
      <c r="L213" s="379"/>
      <c r="M213" s="379"/>
      <c r="N213" s="380"/>
    </row>
    <row r="215" spans="1:14" ht="13.5" thickBot="1"/>
    <row r="216" spans="1:14" s="42" customFormat="1" ht="24.75" customHeight="1">
      <c r="A216" s="381" t="s">
        <v>29</v>
      </c>
      <c r="B216" s="382"/>
      <c r="C216" s="383" t="s">
        <v>30</v>
      </c>
      <c r="D216" s="384"/>
      <c r="E216" s="384"/>
      <c r="F216" s="384"/>
      <c r="G216" s="384"/>
      <c r="H216" s="382"/>
      <c r="I216" s="385" t="s">
        <v>71</v>
      </c>
      <c r="J216" s="386"/>
      <c r="K216" s="386"/>
      <c r="L216" s="386"/>
      <c r="M216" s="386"/>
      <c r="N216" s="387"/>
    </row>
    <row r="217" spans="1:14" s="42" customFormat="1" ht="21.75" customHeight="1">
      <c r="A217" s="390">
        <v>14</v>
      </c>
      <c r="B217" s="391"/>
      <c r="C217" s="362"/>
      <c r="D217" s="363"/>
      <c r="E217" s="363"/>
      <c r="F217" s="363"/>
      <c r="G217" s="363"/>
      <c r="H217" s="364"/>
      <c r="I217" s="365"/>
      <c r="J217" s="366"/>
      <c r="K217" s="367"/>
      <c r="L217" s="368"/>
      <c r="M217" s="366"/>
      <c r="N217" s="367"/>
    </row>
    <row r="218" spans="1:14" s="42" customFormat="1" ht="6" customHeight="1">
      <c r="A218" s="369" t="s">
        <v>31</v>
      </c>
      <c r="B218" s="370"/>
      <c r="C218" s="370"/>
      <c r="D218" s="370"/>
      <c r="E218" s="370"/>
      <c r="F218" s="370"/>
      <c r="G218" s="370"/>
      <c r="H218" s="370"/>
      <c r="I218" s="370"/>
      <c r="J218" s="370"/>
      <c r="K218" s="370"/>
      <c r="L218" s="370"/>
      <c r="M218" s="370"/>
      <c r="N218" s="371"/>
    </row>
    <row r="219" spans="1:14" s="42" customFormat="1" ht="4.5" customHeight="1">
      <c r="A219" s="372"/>
      <c r="B219" s="373"/>
      <c r="C219" s="373"/>
      <c r="D219" s="373"/>
      <c r="E219" s="373"/>
      <c r="F219" s="373"/>
      <c r="G219" s="373"/>
      <c r="H219" s="373"/>
      <c r="I219" s="373"/>
      <c r="J219" s="373"/>
      <c r="K219" s="373"/>
      <c r="L219" s="373"/>
      <c r="M219" s="373"/>
      <c r="N219" s="374"/>
    </row>
    <row r="220" spans="1:14" s="42" customFormat="1" ht="6" customHeight="1">
      <c r="A220" s="372"/>
      <c r="B220" s="373"/>
      <c r="C220" s="373"/>
      <c r="D220" s="373"/>
      <c r="E220" s="373"/>
      <c r="F220" s="373"/>
      <c r="G220" s="373"/>
      <c r="H220" s="373"/>
      <c r="I220" s="373"/>
      <c r="J220" s="373"/>
      <c r="K220" s="373"/>
      <c r="L220" s="373"/>
      <c r="M220" s="373"/>
      <c r="N220" s="374"/>
    </row>
    <row r="221" spans="1:14" s="42" customFormat="1" ht="14.25" customHeight="1">
      <c r="A221" s="375"/>
      <c r="B221" s="376"/>
      <c r="C221" s="376"/>
      <c r="D221" s="376"/>
      <c r="E221" s="376"/>
      <c r="F221" s="376"/>
      <c r="G221" s="376"/>
      <c r="H221" s="376"/>
      <c r="I221" s="376"/>
      <c r="J221" s="376"/>
      <c r="K221" s="376"/>
      <c r="L221" s="376"/>
      <c r="M221" s="376"/>
      <c r="N221" s="377"/>
    </row>
    <row r="222" spans="1:14" s="42" customFormat="1" ht="14.25" customHeight="1">
      <c r="A222" s="375"/>
      <c r="B222" s="376"/>
      <c r="C222" s="376"/>
      <c r="D222" s="376"/>
      <c r="E222" s="376"/>
      <c r="F222" s="376"/>
      <c r="G222" s="376"/>
      <c r="H222" s="376"/>
      <c r="I222" s="376"/>
      <c r="J222" s="376"/>
      <c r="K222" s="376"/>
      <c r="L222" s="376"/>
      <c r="M222" s="376"/>
      <c r="N222" s="377"/>
    </row>
    <row r="223" spans="1:14" s="42" customFormat="1" ht="14.25" customHeight="1">
      <c r="A223" s="375"/>
      <c r="B223" s="376"/>
      <c r="C223" s="376"/>
      <c r="D223" s="376"/>
      <c r="E223" s="376"/>
      <c r="F223" s="376"/>
      <c r="G223" s="376"/>
      <c r="H223" s="376"/>
      <c r="I223" s="376"/>
      <c r="J223" s="376"/>
      <c r="K223" s="376"/>
      <c r="L223" s="376"/>
      <c r="M223" s="376"/>
      <c r="N223" s="377"/>
    </row>
    <row r="224" spans="1:14" s="42" customFormat="1" ht="14.25" customHeight="1">
      <c r="A224" s="375"/>
      <c r="B224" s="376"/>
      <c r="C224" s="376"/>
      <c r="D224" s="376"/>
      <c r="E224" s="376"/>
      <c r="F224" s="376"/>
      <c r="G224" s="376"/>
      <c r="H224" s="376"/>
      <c r="I224" s="376"/>
      <c r="J224" s="376"/>
      <c r="K224" s="376"/>
      <c r="L224" s="376"/>
      <c r="M224" s="376"/>
      <c r="N224" s="377"/>
    </row>
    <row r="225" spans="1:14" s="42" customFormat="1" ht="14.25" customHeight="1">
      <c r="A225" s="375"/>
      <c r="B225" s="376"/>
      <c r="C225" s="376"/>
      <c r="D225" s="376"/>
      <c r="E225" s="376"/>
      <c r="F225" s="376"/>
      <c r="G225" s="376"/>
      <c r="H225" s="376"/>
      <c r="I225" s="376"/>
      <c r="J225" s="376"/>
      <c r="K225" s="376"/>
      <c r="L225" s="376"/>
      <c r="M225" s="376"/>
      <c r="N225" s="377"/>
    </row>
    <row r="226" spans="1:14" s="42" customFormat="1" ht="14.25" customHeight="1">
      <c r="A226" s="375"/>
      <c r="B226" s="376"/>
      <c r="C226" s="376"/>
      <c r="D226" s="376"/>
      <c r="E226" s="376"/>
      <c r="F226" s="376"/>
      <c r="G226" s="376"/>
      <c r="H226" s="376"/>
      <c r="I226" s="376"/>
      <c r="J226" s="376"/>
      <c r="K226" s="376"/>
      <c r="L226" s="376"/>
      <c r="M226" s="376"/>
      <c r="N226" s="377"/>
    </row>
    <row r="227" spans="1:14" s="42" customFormat="1" ht="14.25" customHeight="1">
      <c r="A227" s="375"/>
      <c r="B227" s="376"/>
      <c r="C227" s="376"/>
      <c r="D227" s="376"/>
      <c r="E227" s="376"/>
      <c r="F227" s="376"/>
      <c r="G227" s="376"/>
      <c r="H227" s="376"/>
      <c r="I227" s="376"/>
      <c r="J227" s="376"/>
      <c r="K227" s="376"/>
      <c r="L227" s="376"/>
      <c r="M227" s="376"/>
      <c r="N227" s="377"/>
    </row>
    <row r="228" spans="1:14">
      <c r="A228" s="375"/>
      <c r="B228" s="376"/>
      <c r="C228" s="376"/>
      <c r="D228" s="376"/>
      <c r="E228" s="376"/>
      <c r="F228" s="376"/>
      <c r="G228" s="376"/>
      <c r="H228" s="376"/>
      <c r="I228" s="376"/>
      <c r="J228" s="376"/>
      <c r="K228" s="376"/>
      <c r="L228" s="376"/>
      <c r="M228" s="376"/>
      <c r="N228" s="377"/>
    </row>
    <row r="229" spans="1:14" ht="13.5" thickBot="1">
      <c r="A229" s="378"/>
      <c r="B229" s="379"/>
      <c r="C229" s="379"/>
      <c r="D229" s="379"/>
      <c r="E229" s="379"/>
      <c r="F229" s="379"/>
      <c r="G229" s="379"/>
      <c r="H229" s="379"/>
      <c r="I229" s="379"/>
      <c r="J229" s="379"/>
      <c r="K229" s="379"/>
      <c r="L229" s="379"/>
      <c r="M229" s="379"/>
      <c r="N229" s="380"/>
    </row>
    <row r="231" spans="1:14" ht="13.5" thickBot="1"/>
    <row r="232" spans="1:14" s="42" customFormat="1" ht="24.75" customHeight="1">
      <c r="A232" s="381" t="s">
        <v>29</v>
      </c>
      <c r="B232" s="382"/>
      <c r="C232" s="383" t="s">
        <v>30</v>
      </c>
      <c r="D232" s="384"/>
      <c r="E232" s="384"/>
      <c r="F232" s="384"/>
      <c r="G232" s="384"/>
      <c r="H232" s="382"/>
      <c r="I232" s="385" t="s">
        <v>71</v>
      </c>
      <c r="J232" s="386"/>
      <c r="K232" s="386"/>
      <c r="L232" s="386"/>
      <c r="M232" s="386"/>
      <c r="N232" s="387"/>
    </row>
    <row r="233" spans="1:14" s="42" customFormat="1" ht="21.75" customHeight="1">
      <c r="A233" s="390">
        <v>15</v>
      </c>
      <c r="B233" s="391"/>
      <c r="C233" s="362"/>
      <c r="D233" s="363"/>
      <c r="E233" s="363"/>
      <c r="F233" s="363"/>
      <c r="G233" s="363"/>
      <c r="H233" s="364"/>
      <c r="I233" s="365"/>
      <c r="J233" s="366"/>
      <c r="K233" s="367"/>
      <c r="L233" s="368"/>
      <c r="M233" s="366"/>
      <c r="N233" s="367"/>
    </row>
    <row r="234" spans="1:14" s="42" customFormat="1" ht="6" customHeight="1">
      <c r="A234" s="369" t="s">
        <v>31</v>
      </c>
      <c r="B234" s="370"/>
      <c r="C234" s="370"/>
      <c r="D234" s="370"/>
      <c r="E234" s="370"/>
      <c r="F234" s="370"/>
      <c r="G234" s="370"/>
      <c r="H234" s="370"/>
      <c r="I234" s="370"/>
      <c r="J234" s="370"/>
      <c r="K234" s="370"/>
      <c r="L234" s="370"/>
      <c r="M234" s="370"/>
      <c r="N234" s="371"/>
    </row>
    <row r="235" spans="1:14" s="42" customFormat="1" ht="4.5" customHeight="1">
      <c r="A235" s="372"/>
      <c r="B235" s="373"/>
      <c r="C235" s="373"/>
      <c r="D235" s="373"/>
      <c r="E235" s="373"/>
      <c r="F235" s="373"/>
      <c r="G235" s="373"/>
      <c r="H235" s="373"/>
      <c r="I235" s="373"/>
      <c r="J235" s="373"/>
      <c r="K235" s="373"/>
      <c r="L235" s="373"/>
      <c r="M235" s="373"/>
      <c r="N235" s="374"/>
    </row>
    <row r="236" spans="1:14" s="42" customFormat="1" ht="6" customHeight="1">
      <c r="A236" s="372"/>
      <c r="B236" s="373"/>
      <c r="C236" s="373"/>
      <c r="D236" s="373"/>
      <c r="E236" s="373"/>
      <c r="F236" s="373"/>
      <c r="G236" s="373"/>
      <c r="H236" s="373"/>
      <c r="I236" s="373"/>
      <c r="J236" s="373"/>
      <c r="K236" s="373"/>
      <c r="L236" s="373"/>
      <c r="M236" s="373"/>
      <c r="N236" s="374"/>
    </row>
    <row r="237" spans="1:14" s="42" customFormat="1" ht="14.25" customHeight="1">
      <c r="A237" s="375"/>
      <c r="B237" s="376"/>
      <c r="C237" s="376"/>
      <c r="D237" s="376"/>
      <c r="E237" s="376"/>
      <c r="F237" s="376"/>
      <c r="G237" s="376"/>
      <c r="H237" s="376"/>
      <c r="I237" s="376"/>
      <c r="J237" s="376"/>
      <c r="K237" s="376"/>
      <c r="L237" s="376"/>
      <c r="M237" s="376"/>
      <c r="N237" s="377"/>
    </row>
    <row r="238" spans="1:14" s="42" customFormat="1" ht="14.25" customHeight="1">
      <c r="A238" s="375"/>
      <c r="B238" s="376"/>
      <c r="C238" s="376"/>
      <c r="D238" s="376"/>
      <c r="E238" s="376"/>
      <c r="F238" s="376"/>
      <c r="G238" s="376"/>
      <c r="H238" s="376"/>
      <c r="I238" s="376"/>
      <c r="J238" s="376"/>
      <c r="K238" s="376"/>
      <c r="L238" s="376"/>
      <c r="M238" s="376"/>
      <c r="N238" s="377"/>
    </row>
    <row r="239" spans="1:14" s="42" customFormat="1" ht="14.25" customHeight="1">
      <c r="A239" s="375"/>
      <c r="B239" s="376"/>
      <c r="C239" s="376"/>
      <c r="D239" s="376"/>
      <c r="E239" s="376"/>
      <c r="F239" s="376"/>
      <c r="G239" s="376"/>
      <c r="H239" s="376"/>
      <c r="I239" s="376"/>
      <c r="J239" s="376"/>
      <c r="K239" s="376"/>
      <c r="L239" s="376"/>
      <c r="M239" s="376"/>
      <c r="N239" s="377"/>
    </row>
    <row r="240" spans="1:14" s="42" customFormat="1" ht="14.25" customHeight="1">
      <c r="A240" s="375"/>
      <c r="B240" s="376"/>
      <c r="C240" s="376"/>
      <c r="D240" s="376"/>
      <c r="E240" s="376"/>
      <c r="F240" s="376"/>
      <c r="G240" s="376"/>
      <c r="H240" s="376"/>
      <c r="I240" s="376"/>
      <c r="J240" s="376"/>
      <c r="K240" s="376"/>
      <c r="L240" s="376"/>
      <c r="M240" s="376"/>
      <c r="N240" s="377"/>
    </row>
    <row r="241" spans="1:14" s="42" customFormat="1" ht="14.25" customHeight="1">
      <c r="A241" s="375"/>
      <c r="B241" s="376"/>
      <c r="C241" s="376"/>
      <c r="D241" s="376"/>
      <c r="E241" s="376"/>
      <c r="F241" s="376"/>
      <c r="G241" s="376"/>
      <c r="H241" s="376"/>
      <c r="I241" s="376"/>
      <c r="J241" s="376"/>
      <c r="K241" s="376"/>
      <c r="L241" s="376"/>
      <c r="M241" s="376"/>
      <c r="N241" s="377"/>
    </row>
    <row r="242" spans="1:14" s="42" customFormat="1" ht="14.25" customHeight="1">
      <c r="A242" s="375"/>
      <c r="B242" s="376"/>
      <c r="C242" s="376"/>
      <c r="D242" s="376"/>
      <c r="E242" s="376"/>
      <c r="F242" s="376"/>
      <c r="G242" s="376"/>
      <c r="H242" s="376"/>
      <c r="I242" s="376"/>
      <c r="J242" s="376"/>
      <c r="K242" s="376"/>
      <c r="L242" s="376"/>
      <c r="M242" s="376"/>
      <c r="N242" s="377"/>
    </row>
    <row r="243" spans="1:14" s="42" customFormat="1" ht="14.25" customHeight="1">
      <c r="A243" s="375"/>
      <c r="B243" s="376"/>
      <c r="C243" s="376"/>
      <c r="D243" s="376"/>
      <c r="E243" s="376"/>
      <c r="F243" s="376"/>
      <c r="G243" s="376"/>
      <c r="H243" s="376"/>
      <c r="I243" s="376"/>
      <c r="J243" s="376"/>
      <c r="K243" s="376"/>
      <c r="L243" s="376"/>
      <c r="M243" s="376"/>
      <c r="N243" s="377"/>
    </row>
    <row r="244" spans="1:14">
      <c r="A244" s="375"/>
      <c r="B244" s="376"/>
      <c r="C244" s="376"/>
      <c r="D244" s="376"/>
      <c r="E244" s="376"/>
      <c r="F244" s="376"/>
      <c r="G244" s="376"/>
      <c r="H244" s="376"/>
      <c r="I244" s="376"/>
      <c r="J244" s="376"/>
      <c r="K244" s="376"/>
      <c r="L244" s="376"/>
      <c r="M244" s="376"/>
      <c r="N244" s="377"/>
    </row>
    <row r="245" spans="1:14" ht="13.5" thickBot="1">
      <c r="A245" s="378"/>
      <c r="B245" s="379"/>
      <c r="C245" s="379"/>
      <c r="D245" s="379"/>
      <c r="E245" s="379"/>
      <c r="F245" s="379"/>
      <c r="G245" s="379"/>
      <c r="H245" s="379"/>
      <c r="I245" s="379"/>
      <c r="J245" s="379"/>
      <c r="K245" s="379"/>
      <c r="L245" s="379"/>
      <c r="M245" s="379"/>
      <c r="N245" s="380"/>
    </row>
  </sheetData>
  <mergeCells count="139">
    <mergeCell ref="A234:N236"/>
    <mergeCell ref="A237:N245"/>
    <mergeCell ref="A1:N1"/>
    <mergeCell ref="A3:N3"/>
    <mergeCell ref="A4:N4"/>
    <mergeCell ref="A5:N5"/>
    <mergeCell ref="A6:B6"/>
    <mergeCell ref="C6:H6"/>
    <mergeCell ref="I6:N6"/>
    <mergeCell ref="A7:B7"/>
    <mergeCell ref="A218:N220"/>
    <mergeCell ref="A221:N229"/>
    <mergeCell ref="A232:B232"/>
    <mergeCell ref="C232:H232"/>
    <mergeCell ref="I232:N232"/>
    <mergeCell ref="A233:B233"/>
    <mergeCell ref="C233:H233"/>
    <mergeCell ref="I233:K233"/>
    <mergeCell ref="L233:N233"/>
    <mergeCell ref="A202:N204"/>
    <mergeCell ref="A205:N213"/>
    <mergeCell ref="A216:B216"/>
    <mergeCell ref="C216:H216"/>
    <mergeCell ref="I216:N216"/>
    <mergeCell ref="A217:B217"/>
    <mergeCell ref="C217:H217"/>
    <mergeCell ref="I217:K217"/>
    <mergeCell ref="L217:N217"/>
    <mergeCell ref="A186:N188"/>
    <mergeCell ref="A189:N197"/>
    <mergeCell ref="A200:B200"/>
    <mergeCell ref="C200:H200"/>
    <mergeCell ref="I200:N200"/>
    <mergeCell ref="A201:B201"/>
    <mergeCell ref="C201:H201"/>
    <mergeCell ref="I201:K201"/>
    <mergeCell ref="L201:N201"/>
    <mergeCell ref="A171:N173"/>
    <mergeCell ref="A174:N182"/>
    <mergeCell ref="A184:B184"/>
    <mergeCell ref="C184:H184"/>
    <mergeCell ref="I184:N184"/>
    <mergeCell ref="A185:B185"/>
    <mergeCell ref="C185:H185"/>
    <mergeCell ref="I185:K185"/>
    <mergeCell ref="L185:N185"/>
    <mergeCell ref="A155:N157"/>
    <mergeCell ref="A158:N166"/>
    <mergeCell ref="A169:B169"/>
    <mergeCell ref="C169:H169"/>
    <mergeCell ref="I169:N169"/>
    <mergeCell ref="A170:B170"/>
    <mergeCell ref="C170:H170"/>
    <mergeCell ref="I170:K170"/>
    <mergeCell ref="L170:N170"/>
    <mergeCell ref="A139:N141"/>
    <mergeCell ref="A142:N150"/>
    <mergeCell ref="A153:B153"/>
    <mergeCell ref="C153:H153"/>
    <mergeCell ref="I153:N153"/>
    <mergeCell ref="A154:B154"/>
    <mergeCell ref="C154:H154"/>
    <mergeCell ref="I154:K154"/>
    <mergeCell ref="L154:N154"/>
    <mergeCell ref="A123:N125"/>
    <mergeCell ref="A126:N134"/>
    <mergeCell ref="A137:B137"/>
    <mergeCell ref="C137:H137"/>
    <mergeCell ref="I137:N137"/>
    <mergeCell ref="A138:B138"/>
    <mergeCell ref="C138:H138"/>
    <mergeCell ref="I138:K138"/>
    <mergeCell ref="L138:N138"/>
    <mergeCell ref="A108:N110"/>
    <mergeCell ref="A111:N119"/>
    <mergeCell ref="A121:B121"/>
    <mergeCell ref="C121:H121"/>
    <mergeCell ref="I121:N121"/>
    <mergeCell ref="A122:B122"/>
    <mergeCell ref="C122:H122"/>
    <mergeCell ref="I122:K122"/>
    <mergeCell ref="L122:N122"/>
    <mergeCell ref="A92:N94"/>
    <mergeCell ref="A95:N103"/>
    <mergeCell ref="A106:B106"/>
    <mergeCell ref="C106:H106"/>
    <mergeCell ref="I106:N106"/>
    <mergeCell ref="A107:B107"/>
    <mergeCell ref="C107:H107"/>
    <mergeCell ref="I107:K107"/>
    <mergeCell ref="L107:N107"/>
    <mergeCell ref="A76:N78"/>
    <mergeCell ref="A79:N87"/>
    <mergeCell ref="A90:B90"/>
    <mergeCell ref="C90:H90"/>
    <mergeCell ref="I90:N90"/>
    <mergeCell ref="A91:B91"/>
    <mergeCell ref="C91:H91"/>
    <mergeCell ref="I91:K91"/>
    <mergeCell ref="L91:N91"/>
    <mergeCell ref="A60:N62"/>
    <mergeCell ref="A63:N71"/>
    <mergeCell ref="A74:B74"/>
    <mergeCell ref="C74:H74"/>
    <mergeCell ref="I74:N74"/>
    <mergeCell ref="A75:B75"/>
    <mergeCell ref="C75:H75"/>
    <mergeCell ref="I75:K75"/>
    <mergeCell ref="L75:N75"/>
    <mergeCell ref="A40:N42"/>
    <mergeCell ref="A43:N51"/>
    <mergeCell ref="A58:B58"/>
    <mergeCell ref="C58:H58"/>
    <mergeCell ref="I58:N58"/>
    <mergeCell ref="A59:B59"/>
    <mergeCell ref="C59:H59"/>
    <mergeCell ref="I59:K59"/>
    <mergeCell ref="L59:N59"/>
    <mergeCell ref="A39:B39"/>
    <mergeCell ref="C39:H39"/>
    <mergeCell ref="I39:K39"/>
    <mergeCell ref="L39:N39"/>
    <mergeCell ref="A23:B23"/>
    <mergeCell ref="C23:H23"/>
    <mergeCell ref="I23:K23"/>
    <mergeCell ref="L23:N23"/>
    <mergeCell ref="A24:N26"/>
    <mergeCell ref="A27:N35"/>
    <mergeCell ref="C7:H7"/>
    <mergeCell ref="I7:K7"/>
    <mergeCell ref="L7:N7"/>
    <mergeCell ref="A8:N10"/>
    <mergeCell ref="A11:N19"/>
    <mergeCell ref="A22:B22"/>
    <mergeCell ref="C22:H22"/>
    <mergeCell ref="I22:N22"/>
    <mergeCell ref="A38:B38"/>
    <mergeCell ref="C38:H38"/>
    <mergeCell ref="I38:N38"/>
  </mergeCells>
  <phoneticPr fontId="33" type="noConversion"/>
  <pageMargins left="0.78740157480314965" right="0.47244094488188981" top="0.98425196850393704" bottom="0.98425196850393704" header="0.51181102362204722" footer="0.51181102362204722"/>
  <pageSetup paperSize="9" scale="84" fitToHeight="4" orientation="portrait" r:id="rId1"/>
  <headerFooter alignWithMargins="0">
    <oddHeader>&amp;LAnlage&amp;CVorkalkulation des Vorhabens Sachsen-Anhalt KLIMA II&amp;RFormblatt 2
Stand: 13.09.2017</oddHeader>
    <oddFooter>&amp;L&amp;G&amp;C             Seite &amp;P von &amp;N&amp;RUnterlage vom: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7" r:id="rId5" name="Button 5">
              <controlPr defaultSize="0" print="0" autoFill="0" autoPict="0">
                <anchor moveWithCells="1" sizeWithCells="1">
                  <from>
                    <xdr:col>14</xdr:col>
                    <xdr:colOff>76200</xdr:colOff>
                    <xdr:row>4</xdr:row>
                    <xdr:rowOff>857250</xdr:rowOff>
                  </from>
                  <to>
                    <xdr:col>18</xdr:col>
                    <xdr:colOff>85725</xdr:colOff>
                    <xdr:row>12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AB144"/>
  <sheetViews>
    <sheetView showZeros="0" zoomScaleNormal="100" workbookViewId="0">
      <selection activeCell="AF140" sqref="AF140"/>
    </sheetView>
  </sheetViews>
  <sheetFormatPr baseColWidth="10" defaultRowHeight="12.75"/>
  <cols>
    <col min="1" max="2" width="3" customWidth="1"/>
    <col min="3" max="3" width="19" customWidth="1"/>
    <col min="4" max="4" width="3.5703125" customWidth="1"/>
    <col min="5" max="6" width="3.7109375" customWidth="1"/>
    <col min="7" max="7" width="3.28515625" customWidth="1"/>
    <col min="8" max="8" width="3.5703125" customWidth="1"/>
    <col min="9" max="9" width="3.85546875" customWidth="1"/>
    <col min="10" max="10" width="3" customWidth="1"/>
    <col min="11" max="11" width="3.7109375" customWidth="1"/>
    <col min="12" max="12" width="4" customWidth="1"/>
    <col min="13" max="13" width="3.28515625" customWidth="1"/>
    <col min="14" max="15" width="3.85546875" customWidth="1"/>
    <col min="16" max="16" width="8.42578125" style="52" customWidth="1"/>
    <col min="17" max="26" width="8.42578125" customWidth="1"/>
  </cols>
  <sheetData>
    <row r="1" spans="1:26" s="40" customFormat="1" ht="18">
      <c r="A1" s="409" t="s">
        <v>0</v>
      </c>
      <c r="B1" s="410"/>
      <c r="C1" s="410"/>
      <c r="D1" s="410"/>
      <c r="E1" s="410"/>
      <c r="F1" s="410"/>
      <c r="G1" s="410"/>
      <c r="H1" s="410"/>
      <c r="I1" s="410"/>
      <c r="J1" s="410"/>
      <c r="K1" s="410"/>
      <c r="L1" s="410"/>
      <c r="M1" s="410"/>
      <c r="N1" s="410"/>
      <c r="O1" s="410"/>
      <c r="P1" s="410"/>
      <c r="Q1" s="410"/>
      <c r="R1" s="410"/>
      <c r="S1" s="410"/>
      <c r="T1" s="410"/>
      <c r="U1" s="410"/>
      <c r="V1" s="410"/>
      <c r="W1" s="410"/>
      <c r="X1" s="410"/>
      <c r="Y1" s="410"/>
      <c r="Z1" s="340"/>
    </row>
    <row r="2" spans="1:26" s="40" customFormat="1" ht="15" customHeight="1">
      <c r="A2" s="47"/>
      <c r="B2" s="47"/>
      <c r="C2" s="47"/>
      <c r="D2" s="47"/>
      <c r="E2" s="47"/>
      <c r="F2" s="47"/>
      <c r="G2" s="47"/>
      <c r="H2" s="48"/>
      <c r="I2" s="48"/>
      <c r="J2" s="48"/>
      <c r="K2" s="48"/>
      <c r="L2" s="48"/>
      <c r="M2" s="48"/>
      <c r="N2" s="48"/>
      <c r="O2" s="48"/>
      <c r="P2" s="48"/>
      <c r="Q2" s="48"/>
      <c r="R2" s="48"/>
      <c r="S2" s="48"/>
      <c r="T2" s="48"/>
      <c r="U2" s="48"/>
      <c r="V2" s="48"/>
      <c r="W2" s="48"/>
      <c r="X2" s="48"/>
      <c r="Y2" s="48"/>
      <c r="Z2" s="48"/>
    </row>
    <row r="3" spans="1:26" s="40" customFormat="1" ht="20.25">
      <c r="A3" s="392" t="s">
        <v>79</v>
      </c>
      <c r="B3" s="411"/>
      <c r="C3" s="411"/>
      <c r="D3" s="411"/>
      <c r="E3" s="411"/>
      <c r="F3" s="411"/>
      <c r="G3" s="411"/>
      <c r="H3" s="411"/>
      <c r="I3" s="411"/>
      <c r="J3" s="411"/>
      <c r="K3" s="411"/>
      <c r="L3" s="411"/>
      <c r="M3" s="411"/>
      <c r="N3" s="411"/>
      <c r="O3" s="411"/>
      <c r="P3" s="411"/>
      <c r="Q3" s="411"/>
      <c r="R3" s="411"/>
      <c r="S3" s="411"/>
      <c r="T3" s="411"/>
      <c r="U3" s="411"/>
      <c r="V3" s="411"/>
      <c r="W3" s="411"/>
      <c r="X3" s="411"/>
      <c r="Y3" s="411"/>
      <c r="Z3" s="341"/>
    </row>
    <row r="4" spans="1:26" s="40" customFormat="1" ht="3.75" customHeight="1">
      <c r="A4" s="49"/>
      <c r="B4" s="49"/>
      <c r="C4" s="50"/>
      <c r="D4" s="50"/>
      <c r="E4" s="50"/>
      <c r="F4" s="51"/>
      <c r="G4" s="50"/>
      <c r="H4" s="48"/>
      <c r="I4" s="48"/>
      <c r="J4" s="48"/>
      <c r="K4" s="48"/>
      <c r="L4" s="48"/>
      <c r="M4" s="48"/>
      <c r="N4" s="48"/>
      <c r="O4" s="48"/>
      <c r="P4" s="48"/>
      <c r="Q4" s="48"/>
      <c r="R4" s="48"/>
      <c r="S4" s="48"/>
      <c r="T4" s="48"/>
      <c r="U4" s="48"/>
      <c r="V4" s="48"/>
      <c r="W4" s="48"/>
      <c r="X4" s="48"/>
      <c r="Y4" s="48"/>
      <c r="Z4" s="48"/>
    </row>
    <row r="5" spans="1:26">
      <c r="A5" s="410" t="s">
        <v>32</v>
      </c>
      <c r="B5" s="410"/>
      <c r="C5" s="410"/>
      <c r="D5" s="410"/>
      <c r="E5" s="410"/>
      <c r="F5" s="410"/>
      <c r="G5" s="410"/>
      <c r="H5" s="410"/>
      <c r="I5" s="410"/>
      <c r="J5" s="410"/>
      <c r="K5" s="410"/>
      <c r="L5" s="410"/>
      <c r="M5" s="410"/>
      <c r="N5" s="410"/>
      <c r="O5" s="410"/>
      <c r="P5" s="410"/>
      <c r="Q5" s="410"/>
      <c r="R5" s="410"/>
      <c r="S5" s="410"/>
      <c r="T5" s="410"/>
      <c r="U5" s="410"/>
      <c r="V5" s="410"/>
      <c r="W5" s="410"/>
      <c r="X5" s="410"/>
      <c r="Y5" s="410"/>
      <c r="Z5" s="340"/>
    </row>
    <row r="6" spans="1:26" ht="13.5" thickBot="1"/>
    <row r="7" spans="1:26" ht="25.5" customHeight="1" thickBot="1">
      <c r="A7" s="412" t="s">
        <v>33</v>
      </c>
      <c r="B7" s="412"/>
      <c r="C7" s="412"/>
      <c r="D7" s="412"/>
      <c r="E7" s="412"/>
      <c r="F7" s="412"/>
      <c r="G7" s="412"/>
      <c r="H7" s="412"/>
      <c r="I7" s="412"/>
      <c r="J7" s="412"/>
      <c r="K7" s="412"/>
      <c r="L7" s="412"/>
      <c r="M7" s="412"/>
      <c r="N7" s="412"/>
      <c r="O7" s="412"/>
      <c r="P7" s="412"/>
      <c r="Q7" s="412"/>
      <c r="R7" s="412"/>
      <c r="S7" s="53"/>
      <c r="T7" s="412" t="s">
        <v>34</v>
      </c>
      <c r="U7" s="413"/>
      <c r="V7" s="414" t="str">
        <f>IF(YEAR(Beginn)&gt;1900,YEAR(Beginn),"")</f>
        <v/>
      </c>
      <c r="W7" s="415"/>
    </row>
    <row r="8" spans="1:26" ht="13.5" thickBot="1"/>
    <row r="9" spans="1:26" ht="18" customHeight="1" thickBot="1">
      <c r="A9" s="396" t="s">
        <v>35</v>
      </c>
      <c r="B9" s="397"/>
      <c r="C9" s="398"/>
      <c r="D9" s="399" t="s">
        <v>36</v>
      </c>
      <c r="E9" s="399"/>
      <c r="F9" s="399"/>
      <c r="G9" s="399"/>
      <c r="H9" s="399"/>
      <c r="I9" s="399"/>
      <c r="J9" s="399"/>
      <c r="K9" s="399"/>
      <c r="L9" s="399"/>
      <c r="M9" s="399"/>
      <c r="N9" s="399"/>
      <c r="O9" s="399"/>
      <c r="P9" s="400" t="s">
        <v>37</v>
      </c>
      <c r="Q9" s="401"/>
      <c r="R9" s="401"/>
      <c r="S9" s="401"/>
      <c r="T9" s="401"/>
      <c r="U9" s="401"/>
      <c r="V9" s="401"/>
      <c r="W9" s="401"/>
      <c r="X9" s="401"/>
      <c r="Y9" s="402"/>
      <c r="Z9" s="342"/>
    </row>
    <row r="10" spans="1:26" s="58" customFormat="1" ht="18" customHeight="1" thickBot="1">
      <c r="A10" s="54" t="s">
        <v>38</v>
      </c>
      <c r="B10" s="403" t="s">
        <v>30</v>
      </c>
      <c r="C10" s="404"/>
      <c r="D10" s="55">
        <f>DATEVALUE(CONCATENATE("01.01.",YEAR(Beginn)))</f>
        <v>1</v>
      </c>
      <c r="E10" s="163">
        <f>DATEVALUE(CONCATENATE("01.02.",YEAR(Beginn)))</f>
        <v>32</v>
      </c>
      <c r="F10" s="163">
        <f>DATEVALUE(CONCATENATE("01.03.",YEAR(Beginn)))</f>
        <v>61</v>
      </c>
      <c r="G10" s="163">
        <f>DATEVALUE(CONCATENATE("01.04.",YEAR(Beginn)))</f>
        <v>92</v>
      </c>
      <c r="H10" s="163">
        <f>DATEVALUE(CONCATENATE("01.05.",YEAR(Beginn)))</f>
        <v>122</v>
      </c>
      <c r="I10" s="163">
        <f>DATEVALUE(CONCATENATE("01.06.",YEAR(Beginn)))</f>
        <v>153</v>
      </c>
      <c r="J10" s="163">
        <f>DATEVALUE(CONCATENATE("01.07.",YEAR(Beginn)))</f>
        <v>183</v>
      </c>
      <c r="K10" s="163">
        <f>DATEVALUE(CONCATENATE("01.08.",YEAR(Beginn)))</f>
        <v>214</v>
      </c>
      <c r="L10" s="163">
        <f>DATEVALUE(CONCATENATE("01.09.",YEAR(Beginn)))</f>
        <v>245</v>
      </c>
      <c r="M10" s="163">
        <f>DATEVALUE(CONCATENATE("01.10.",YEAR(Beginn)))</f>
        <v>275</v>
      </c>
      <c r="N10" s="163">
        <f>DATEVALUE(CONCATENATE("01.11.",YEAR(Beginn)))</f>
        <v>306</v>
      </c>
      <c r="O10" s="164">
        <f>DATEVALUE(CONCATENATE("01.12.",YEAR(Beginn)))</f>
        <v>336</v>
      </c>
      <c r="P10" s="162">
        <v>1</v>
      </c>
      <c r="Q10" s="56">
        <v>2</v>
      </c>
      <c r="R10" s="56">
        <v>3</v>
      </c>
      <c r="S10" s="56">
        <v>4</v>
      </c>
      <c r="T10" s="56">
        <v>5</v>
      </c>
      <c r="U10" s="56">
        <v>6</v>
      </c>
      <c r="V10" s="56">
        <v>7</v>
      </c>
      <c r="W10" s="56">
        <v>8</v>
      </c>
      <c r="X10" s="56">
        <v>9</v>
      </c>
      <c r="Y10" s="57">
        <f>X10+1</f>
        <v>10</v>
      </c>
      <c r="Z10" s="56">
        <f>Y10+1</f>
        <v>11</v>
      </c>
    </row>
    <row r="11" spans="1:26" ht="15" customHeight="1">
      <c r="A11" s="59">
        <v>1</v>
      </c>
      <c r="B11" s="405" t="str">
        <f>IF(NameAP1&gt;"",NameAP1,"")</f>
        <v/>
      </c>
      <c r="C11" s="406"/>
      <c r="D11" s="192" t="str">
        <f>IF(AND(NameAP1,BeginnAP1&lt;=D$10,EndeAP1&gt;=D$10),"xxx","")</f>
        <v/>
      </c>
      <c r="E11" s="193" t="str">
        <f t="shared" ref="E11:O11" si="0">IF(AND(NameAP1,BeginnAP1&lt;=E$10,EndeAP1&gt;=E$10),"xxx","")</f>
        <v/>
      </c>
      <c r="F11" s="193" t="str">
        <f t="shared" si="0"/>
        <v/>
      </c>
      <c r="G11" s="193" t="str">
        <f t="shared" si="0"/>
        <v/>
      </c>
      <c r="H11" s="193" t="str">
        <f t="shared" si="0"/>
        <v/>
      </c>
      <c r="I11" s="193" t="str">
        <f t="shared" si="0"/>
        <v/>
      </c>
      <c r="J11" s="193" t="str">
        <f t="shared" si="0"/>
        <v/>
      </c>
      <c r="K11" s="193" t="str">
        <f t="shared" si="0"/>
        <v/>
      </c>
      <c r="L11" s="193" t="str">
        <f t="shared" si="0"/>
        <v/>
      </c>
      <c r="M11" s="193" t="str">
        <f t="shared" si="0"/>
        <v/>
      </c>
      <c r="N11" s="193" t="str">
        <f t="shared" si="0"/>
        <v/>
      </c>
      <c r="O11" s="194" t="str">
        <f t="shared" si="0"/>
        <v/>
      </c>
      <c r="P11" s="208"/>
      <c r="Q11" s="208"/>
      <c r="R11" s="208"/>
      <c r="S11" s="208"/>
      <c r="T11" s="208"/>
      <c r="U11" s="208"/>
      <c r="V11" s="208"/>
      <c r="W11" s="208"/>
      <c r="X11" s="208"/>
      <c r="Y11" s="208"/>
      <c r="Z11" s="208"/>
    </row>
    <row r="12" spans="1:26" ht="15" customHeight="1">
      <c r="A12" s="60">
        <v>2</v>
      </c>
      <c r="B12" s="407" t="str">
        <f>IF(NameAP2&gt;"",NameAP2,"")</f>
        <v/>
      </c>
      <c r="C12" s="408"/>
      <c r="D12" s="195" t="str">
        <f>IF(AND(NameAP2,BeginnAP2&lt;=D$10,EndeAP2&gt;=D$10),"xxx","")</f>
        <v/>
      </c>
      <c r="E12" s="196" t="str">
        <f t="shared" ref="E12:O12" si="1">IF(AND(NameAP2,BeginnAP2&lt;=E$10,EndeAP2&gt;=E$10),"xxx","")</f>
        <v/>
      </c>
      <c r="F12" s="196" t="str">
        <f t="shared" si="1"/>
        <v/>
      </c>
      <c r="G12" s="196" t="str">
        <f t="shared" si="1"/>
        <v/>
      </c>
      <c r="H12" s="196" t="str">
        <f t="shared" si="1"/>
        <v/>
      </c>
      <c r="I12" s="196" t="str">
        <f t="shared" si="1"/>
        <v/>
      </c>
      <c r="J12" s="196" t="str">
        <f t="shared" si="1"/>
        <v/>
      </c>
      <c r="K12" s="196" t="str">
        <f t="shared" si="1"/>
        <v/>
      </c>
      <c r="L12" s="196" t="str">
        <f t="shared" si="1"/>
        <v/>
      </c>
      <c r="M12" s="196" t="str">
        <f t="shared" si="1"/>
        <v/>
      </c>
      <c r="N12" s="196" t="str">
        <f t="shared" si="1"/>
        <v/>
      </c>
      <c r="O12" s="197" t="str">
        <f t="shared" si="1"/>
        <v/>
      </c>
      <c r="P12" s="208"/>
      <c r="Q12" s="208"/>
      <c r="R12" s="208"/>
      <c r="S12" s="208"/>
      <c r="T12" s="208"/>
      <c r="U12" s="208"/>
      <c r="V12" s="208"/>
      <c r="W12" s="208"/>
      <c r="X12" s="208"/>
      <c r="Y12" s="208"/>
      <c r="Z12" s="208"/>
    </row>
    <row r="13" spans="1:26" ht="15" customHeight="1">
      <c r="A13" s="60">
        <v>3</v>
      </c>
      <c r="B13" s="407" t="str">
        <f>IF(NameAP3&gt;"",NameAP3,"")</f>
        <v/>
      </c>
      <c r="C13" s="408"/>
      <c r="D13" s="195" t="str">
        <f>IF(AND(NameAP3,BeginnAP3&lt;=D$10,EndeAP3&gt;=D$10),"xxx","")</f>
        <v/>
      </c>
      <c r="E13" s="196" t="str">
        <f t="shared" ref="E13:O13" si="2">IF(AND(NameAP3,BeginnAP3&lt;=E$10,EndeAP3&gt;=E$10),"xxx","")</f>
        <v/>
      </c>
      <c r="F13" s="196" t="str">
        <f t="shared" si="2"/>
        <v/>
      </c>
      <c r="G13" s="196" t="str">
        <f t="shared" si="2"/>
        <v/>
      </c>
      <c r="H13" s="196" t="str">
        <f t="shared" si="2"/>
        <v/>
      </c>
      <c r="I13" s="196" t="str">
        <f t="shared" si="2"/>
        <v/>
      </c>
      <c r="J13" s="196" t="str">
        <f t="shared" si="2"/>
        <v/>
      </c>
      <c r="K13" s="196" t="str">
        <f t="shared" si="2"/>
        <v/>
      </c>
      <c r="L13" s="196" t="str">
        <f t="shared" si="2"/>
        <v/>
      </c>
      <c r="M13" s="196" t="str">
        <f t="shared" si="2"/>
        <v/>
      </c>
      <c r="N13" s="196" t="str">
        <f t="shared" si="2"/>
        <v/>
      </c>
      <c r="O13" s="197" t="str">
        <f t="shared" si="2"/>
        <v/>
      </c>
      <c r="P13" s="208"/>
      <c r="Q13" s="208"/>
      <c r="R13" s="208"/>
      <c r="S13" s="208"/>
      <c r="T13" s="208"/>
      <c r="U13" s="208"/>
      <c r="V13" s="208"/>
      <c r="W13" s="208"/>
      <c r="X13" s="208"/>
      <c r="Y13" s="208"/>
      <c r="Z13" s="208"/>
    </row>
    <row r="14" spans="1:26" ht="15" customHeight="1">
      <c r="A14" s="60">
        <v>4</v>
      </c>
      <c r="B14" s="407" t="str">
        <f>IF(NameAP4&gt;"",NameAP4,"")</f>
        <v/>
      </c>
      <c r="C14" s="408"/>
      <c r="D14" s="195" t="str">
        <f>IF(AND(NameAP4,BeginnAP4&lt;=D$10,EndeAP4&gt;=D$10),"xxx","")</f>
        <v/>
      </c>
      <c r="E14" s="196" t="str">
        <f t="shared" ref="E14:O14" si="3">IF(AND(NameAP4,BeginnAP4&lt;=E$10,EndeAP4&gt;=E$10),"xxx","")</f>
        <v/>
      </c>
      <c r="F14" s="196" t="str">
        <f t="shared" si="3"/>
        <v/>
      </c>
      <c r="G14" s="196" t="str">
        <f t="shared" si="3"/>
        <v/>
      </c>
      <c r="H14" s="196" t="str">
        <f t="shared" si="3"/>
        <v/>
      </c>
      <c r="I14" s="196" t="str">
        <f t="shared" si="3"/>
        <v/>
      </c>
      <c r="J14" s="196" t="str">
        <f t="shared" si="3"/>
        <v/>
      </c>
      <c r="K14" s="196" t="str">
        <f t="shared" si="3"/>
        <v/>
      </c>
      <c r="L14" s="196" t="str">
        <f t="shared" si="3"/>
        <v/>
      </c>
      <c r="M14" s="196" t="str">
        <f t="shared" si="3"/>
        <v/>
      </c>
      <c r="N14" s="196" t="str">
        <f t="shared" si="3"/>
        <v/>
      </c>
      <c r="O14" s="197" t="str">
        <f t="shared" si="3"/>
        <v/>
      </c>
      <c r="P14" s="208"/>
      <c r="Q14" s="208"/>
      <c r="R14" s="208"/>
      <c r="S14" s="208"/>
      <c r="T14" s="208"/>
      <c r="U14" s="208"/>
      <c r="V14" s="208"/>
      <c r="W14" s="208"/>
      <c r="X14" s="208"/>
      <c r="Y14" s="208"/>
      <c r="Z14" s="208"/>
    </row>
    <row r="15" spans="1:26" ht="15" customHeight="1">
      <c r="A15" s="60">
        <v>5</v>
      </c>
      <c r="B15" s="407" t="str">
        <f>IF(NameAP5&gt;"",NameAP5,"")</f>
        <v/>
      </c>
      <c r="C15" s="408"/>
      <c r="D15" s="195" t="str">
        <f>IF(AND(NameAP5,BeginnAP5&lt;=D$10,EndeAP5&gt;=D$10),"xxx","")</f>
        <v/>
      </c>
      <c r="E15" s="196" t="str">
        <f t="shared" ref="E15:O15" si="4">IF(AND(NameAP5,BeginnAP5&lt;=E$10,EndeAP5&gt;=E$10),"xxx","")</f>
        <v/>
      </c>
      <c r="F15" s="196" t="str">
        <f t="shared" si="4"/>
        <v/>
      </c>
      <c r="G15" s="196" t="str">
        <f t="shared" si="4"/>
        <v/>
      </c>
      <c r="H15" s="196" t="str">
        <f t="shared" si="4"/>
        <v/>
      </c>
      <c r="I15" s="196" t="str">
        <f t="shared" si="4"/>
        <v/>
      </c>
      <c r="J15" s="196" t="str">
        <f t="shared" si="4"/>
        <v/>
      </c>
      <c r="K15" s="196" t="str">
        <f t="shared" si="4"/>
        <v/>
      </c>
      <c r="L15" s="196" t="str">
        <f t="shared" si="4"/>
        <v/>
      </c>
      <c r="M15" s="196" t="str">
        <f t="shared" si="4"/>
        <v/>
      </c>
      <c r="N15" s="196" t="str">
        <f t="shared" si="4"/>
        <v/>
      </c>
      <c r="O15" s="197" t="str">
        <f t="shared" si="4"/>
        <v/>
      </c>
      <c r="P15" s="208"/>
      <c r="Q15" s="208"/>
      <c r="R15" s="208"/>
      <c r="S15" s="208"/>
      <c r="T15" s="208"/>
      <c r="U15" s="208"/>
      <c r="V15" s="208"/>
      <c r="W15" s="208"/>
      <c r="X15" s="208"/>
      <c r="Y15" s="208"/>
      <c r="Z15" s="208"/>
    </row>
    <row r="16" spans="1:26" ht="15" customHeight="1">
      <c r="A16" s="60">
        <v>6</v>
      </c>
      <c r="B16" s="407" t="str">
        <f>IF(NameAP6&gt;"",NameAP6,"")</f>
        <v/>
      </c>
      <c r="C16" s="408"/>
      <c r="D16" s="195" t="str">
        <f>IF(AND(NameAP6,BeginnAP6&lt;=D$10,EndeAP6&gt;=D$10),"xxx","")</f>
        <v/>
      </c>
      <c r="E16" s="196" t="str">
        <f t="shared" ref="E16:O16" si="5">IF(AND(NameAP6,BeginnAP6&lt;=E$10,EndeAP6&gt;=E$10),"xxx","")</f>
        <v/>
      </c>
      <c r="F16" s="196" t="str">
        <f t="shared" si="5"/>
        <v/>
      </c>
      <c r="G16" s="196" t="str">
        <f t="shared" si="5"/>
        <v/>
      </c>
      <c r="H16" s="196" t="str">
        <f t="shared" si="5"/>
        <v/>
      </c>
      <c r="I16" s="196" t="str">
        <f t="shared" si="5"/>
        <v/>
      </c>
      <c r="J16" s="196" t="str">
        <f t="shared" si="5"/>
        <v/>
      </c>
      <c r="K16" s="196" t="str">
        <f t="shared" si="5"/>
        <v/>
      </c>
      <c r="L16" s="196" t="str">
        <f t="shared" si="5"/>
        <v/>
      </c>
      <c r="M16" s="196" t="str">
        <f t="shared" si="5"/>
        <v/>
      </c>
      <c r="N16" s="196" t="str">
        <f t="shared" si="5"/>
        <v/>
      </c>
      <c r="O16" s="197" t="str">
        <f t="shared" si="5"/>
        <v/>
      </c>
      <c r="P16" s="208"/>
      <c r="Q16" s="208"/>
      <c r="R16" s="208"/>
      <c r="S16" s="208"/>
      <c r="T16" s="208"/>
      <c r="U16" s="208"/>
      <c r="V16" s="208"/>
      <c r="W16" s="208"/>
      <c r="X16" s="208"/>
      <c r="Y16" s="208"/>
      <c r="Z16" s="208"/>
    </row>
    <row r="17" spans="1:26" ht="15" customHeight="1">
      <c r="A17" s="60">
        <v>7</v>
      </c>
      <c r="B17" s="407" t="str">
        <f>IF(NameAP7&gt;"",NameAP7,"")</f>
        <v/>
      </c>
      <c r="C17" s="408"/>
      <c r="D17" s="195" t="str">
        <f>IF(AND(NameAP7,BeginnAP7&lt;=D$10,EndeAP7&gt;=D$10),"xxx","")</f>
        <v/>
      </c>
      <c r="E17" s="196" t="str">
        <f t="shared" ref="E17:O17" si="6">IF(AND(NameAP7,BeginnAP7&lt;=E$10,EndeAP7&gt;=E$10),"xxx","")</f>
        <v/>
      </c>
      <c r="F17" s="196" t="str">
        <f t="shared" si="6"/>
        <v/>
      </c>
      <c r="G17" s="196" t="str">
        <f t="shared" si="6"/>
        <v/>
      </c>
      <c r="H17" s="196" t="str">
        <f t="shared" si="6"/>
        <v/>
      </c>
      <c r="I17" s="196" t="str">
        <f t="shared" si="6"/>
        <v/>
      </c>
      <c r="J17" s="196" t="str">
        <f t="shared" si="6"/>
        <v/>
      </c>
      <c r="K17" s="196" t="str">
        <f t="shared" si="6"/>
        <v/>
      </c>
      <c r="L17" s="196" t="str">
        <f t="shared" si="6"/>
        <v/>
      </c>
      <c r="M17" s="196" t="str">
        <f t="shared" si="6"/>
        <v/>
      </c>
      <c r="N17" s="196" t="str">
        <f t="shared" si="6"/>
        <v/>
      </c>
      <c r="O17" s="197" t="str">
        <f t="shared" si="6"/>
        <v/>
      </c>
      <c r="P17" s="208"/>
      <c r="Q17" s="208"/>
      <c r="R17" s="208"/>
      <c r="S17" s="208"/>
      <c r="T17" s="208"/>
      <c r="U17" s="208"/>
      <c r="V17" s="208"/>
      <c r="W17" s="208"/>
      <c r="X17" s="208"/>
      <c r="Y17" s="208"/>
      <c r="Z17" s="208"/>
    </row>
    <row r="18" spans="1:26" ht="15" customHeight="1">
      <c r="A18" s="60">
        <v>8</v>
      </c>
      <c r="B18" s="407" t="str">
        <f>IF(NameAP8&gt;"",NameAP8,"")</f>
        <v/>
      </c>
      <c r="C18" s="408"/>
      <c r="D18" s="195" t="str">
        <f>IF(AND(NameAP8,BeginnAP8&lt;=D$10,EndeAP8&gt;=D$10),"xxx","")</f>
        <v/>
      </c>
      <c r="E18" s="196" t="str">
        <f t="shared" ref="E18:O18" si="7">IF(AND(NameAP8,BeginnAP8&lt;=E$10,EndeAP8&gt;=E$10),"xxx","")</f>
        <v/>
      </c>
      <c r="F18" s="196" t="str">
        <f t="shared" si="7"/>
        <v/>
      </c>
      <c r="G18" s="196" t="str">
        <f t="shared" si="7"/>
        <v/>
      </c>
      <c r="H18" s="196" t="str">
        <f t="shared" si="7"/>
        <v/>
      </c>
      <c r="I18" s="196" t="str">
        <f t="shared" si="7"/>
        <v/>
      </c>
      <c r="J18" s="196" t="str">
        <f t="shared" si="7"/>
        <v/>
      </c>
      <c r="K18" s="196" t="str">
        <f t="shared" si="7"/>
        <v/>
      </c>
      <c r="L18" s="196" t="str">
        <f t="shared" si="7"/>
        <v/>
      </c>
      <c r="M18" s="196" t="str">
        <f t="shared" si="7"/>
        <v/>
      </c>
      <c r="N18" s="196" t="str">
        <f t="shared" si="7"/>
        <v/>
      </c>
      <c r="O18" s="197" t="str">
        <f t="shared" si="7"/>
        <v/>
      </c>
      <c r="P18" s="208"/>
      <c r="Q18" s="208"/>
      <c r="R18" s="208"/>
      <c r="S18" s="208"/>
      <c r="T18" s="208"/>
      <c r="U18" s="208"/>
      <c r="V18" s="208"/>
      <c r="W18" s="208"/>
      <c r="X18" s="208"/>
      <c r="Y18" s="208"/>
      <c r="Z18" s="208"/>
    </row>
    <row r="19" spans="1:26" ht="15" customHeight="1">
      <c r="A19" s="60">
        <v>9</v>
      </c>
      <c r="B19" s="407" t="str">
        <f>IF(NameAP9&gt;"",NameAP9,"")</f>
        <v/>
      </c>
      <c r="C19" s="408"/>
      <c r="D19" s="195" t="str">
        <f>IF(AND(NameAP9,BeginnAP9&lt;=D$10,EndeAP9&gt;=D$10),"xxx","")</f>
        <v/>
      </c>
      <c r="E19" s="196" t="str">
        <f t="shared" ref="E19:O19" si="8">IF(AND(NameAP9,BeginnAP9&lt;=E$10,EndeAP9&gt;=E$10),"xxx","")</f>
        <v/>
      </c>
      <c r="F19" s="196" t="str">
        <f t="shared" si="8"/>
        <v/>
      </c>
      <c r="G19" s="196" t="str">
        <f t="shared" si="8"/>
        <v/>
      </c>
      <c r="H19" s="196" t="str">
        <f t="shared" si="8"/>
        <v/>
      </c>
      <c r="I19" s="196" t="str">
        <f t="shared" si="8"/>
        <v/>
      </c>
      <c r="J19" s="196" t="str">
        <f t="shared" si="8"/>
        <v/>
      </c>
      <c r="K19" s="196" t="str">
        <f t="shared" si="8"/>
        <v/>
      </c>
      <c r="L19" s="196" t="str">
        <f t="shared" si="8"/>
        <v/>
      </c>
      <c r="M19" s="196" t="str">
        <f t="shared" si="8"/>
        <v/>
      </c>
      <c r="N19" s="196" t="str">
        <f t="shared" si="8"/>
        <v/>
      </c>
      <c r="O19" s="197" t="str">
        <f t="shared" si="8"/>
        <v/>
      </c>
      <c r="P19" s="208"/>
      <c r="Q19" s="208"/>
      <c r="R19" s="208"/>
      <c r="S19" s="208"/>
      <c r="T19" s="208"/>
      <c r="U19" s="208"/>
      <c r="V19" s="208"/>
      <c r="W19" s="208"/>
      <c r="X19" s="208"/>
      <c r="Y19" s="208"/>
      <c r="Z19" s="208"/>
    </row>
    <row r="20" spans="1:26" ht="15" customHeight="1">
      <c r="A20" s="60">
        <v>10</v>
      </c>
      <c r="B20" s="407" t="str">
        <f>IF(NameAP10&gt;"",NameAP10,"")</f>
        <v/>
      </c>
      <c r="C20" s="408"/>
      <c r="D20" s="195" t="str">
        <f>IF(AND(NameAP10,BeginnAP10&lt;=D$10,EndeAP10&gt;=D$10),"xxx","")</f>
        <v/>
      </c>
      <c r="E20" s="196" t="str">
        <f t="shared" ref="E20:O20" si="9">IF(AND(NameAP10,BeginnAP10&lt;=E$10,EndeAP10&gt;=E$10),"xxx","")</f>
        <v/>
      </c>
      <c r="F20" s="196" t="str">
        <f t="shared" si="9"/>
        <v/>
      </c>
      <c r="G20" s="196" t="str">
        <f t="shared" si="9"/>
        <v/>
      </c>
      <c r="H20" s="196" t="str">
        <f t="shared" si="9"/>
        <v/>
      </c>
      <c r="I20" s="196" t="str">
        <f t="shared" si="9"/>
        <v/>
      </c>
      <c r="J20" s="196" t="str">
        <f t="shared" si="9"/>
        <v/>
      </c>
      <c r="K20" s="196" t="str">
        <f t="shared" si="9"/>
        <v/>
      </c>
      <c r="L20" s="196" t="str">
        <f t="shared" si="9"/>
        <v/>
      </c>
      <c r="M20" s="196" t="str">
        <f t="shared" si="9"/>
        <v/>
      </c>
      <c r="N20" s="196" t="str">
        <f t="shared" si="9"/>
        <v/>
      </c>
      <c r="O20" s="197" t="str">
        <f t="shared" si="9"/>
        <v/>
      </c>
      <c r="P20" s="208"/>
      <c r="Q20" s="208"/>
      <c r="R20" s="208"/>
      <c r="S20" s="208"/>
      <c r="T20" s="208"/>
      <c r="U20" s="208"/>
      <c r="V20" s="208"/>
      <c r="W20" s="208"/>
      <c r="X20" s="208"/>
      <c r="Y20" s="208"/>
      <c r="Z20" s="208"/>
    </row>
    <row r="21" spans="1:26" ht="15" customHeight="1">
      <c r="A21" s="60">
        <v>11</v>
      </c>
      <c r="B21" s="407" t="str">
        <f>IF(NameAP11&gt;"",NameAP11,"")</f>
        <v/>
      </c>
      <c r="C21" s="408"/>
      <c r="D21" s="195" t="str">
        <f>IF(AND(NameAP11,BeginnAP11&lt;=D$10,EndeAP11&gt;=D$10),"xxx","")</f>
        <v/>
      </c>
      <c r="E21" s="196" t="str">
        <f t="shared" ref="E21:O21" si="10">IF(AND(NameAP11,BeginnAP11&lt;=E$10,EndeAP11&gt;=E$10),"xxx","")</f>
        <v/>
      </c>
      <c r="F21" s="196" t="str">
        <f t="shared" si="10"/>
        <v/>
      </c>
      <c r="G21" s="196" t="str">
        <f t="shared" si="10"/>
        <v/>
      </c>
      <c r="H21" s="196" t="str">
        <f t="shared" si="10"/>
        <v/>
      </c>
      <c r="I21" s="196" t="str">
        <f t="shared" si="10"/>
        <v/>
      </c>
      <c r="J21" s="196" t="str">
        <f t="shared" si="10"/>
        <v/>
      </c>
      <c r="K21" s="196" t="str">
        <f t="shared" si="10"/>
        <v/>
      </c>
      <c r="L21" s="196" t="str">
        <f t="shared" si="10"/>
        <v/>
      </c>
      <c r="M21" s="196" t="str">
        <f t="shared" si="10"/>
        <v/>
      </c>
      <c r="N21" s="196" t="str">
        <f t="shared" si="10"/>
        <v/>
      </c>
      <c r="O21" s="197" t="str">
        <f t="shared" si="10"/>
        <v/>
      </c>
      <c r="P21" s="208"/>
      <c r="Q21" s="208"/>
      <c r="R21" s="208"/>
      <c r="S21" s="208"/>
      <c r="T21" s="208"/>
      <c r="U21" s="208"/>
      <c r="V21" s="208"/>
      <c r="W21" s="208"/>
      <c r="X21" s="208"/>
      <c r="Y21" s="208"/>
      <c r="Z21" s="208"/>
    </row>
    <row r="22" spans="1:26" ht="15" customHeight="1">
      <c r="A22" s="60">
        <v>12</v>
      </c>
      <c r="B22" s="407" t="str">
        <f>IF(NameAP12&gt;"",NameAP12,"")</f>
        <v/>
      </c>
      <c r="C22" s="408"/>
      <c r="D22" s="195" t="str">
        <f>IF(AND(NameAP12,BeginnAP12&lt;=D$10,EndeAP12&gt;=D$10),"xxx","")</f>
        <v/>
      </c>
      <c r="E22" s="196" t="str">
        <f t="shared" ref="E22:O22" si="11">IF(AND(NameAP12,BeginnAP12&lt;=E$10,EndeAP12&gt;=E$10),"xxx","")</f>
        <v/>
      </c>
      <c r="F22" s="196" t="str">
        <f t="shared" si="11"/>
        <v/>
      </c>
      <c r="G22" s="196" t="str">
        <f t="shared" si="11"/>
        <v/>
      </c>
      <c r="H22" s="196" t="str">
        <f t="shared" si="11"/>
        <v/>
      </c>
      <c r="I22" s="196" t="str">
        <f t="shared" si="11"/>
        <v/>
      </c>
      <c r="J22" s="196" t="str">
        <f t="shared" si="11"/>
        <v/>
      </c>
      <c r="K22" s="196" t="str">
        <f t="shared" si="11"/>
        <v/>
      </c>
      <c r="L22" s="196" t="str">
        <f t="shared" si="11"/>
        <v/>
      </c>
      <c r="M22" s="196" t="str">
        <f t="shared" si="11"/>
        <v/>
      </c>
      <c r="N22" s="196" t="str">
        <f t="shared" si="11"/>
        <v/>
      </c>
      <c r="O22" s="197" t="str">
        <f t="shared" si="11"/>
        <v/>
      </c>
      <c r="P22" s="208"/>
      <c r="Q22" s="208"/>
      <c r="R22" s="208"/>
      <c r="S22" s="208"/>
      <c r="T22" s="208"/>
      <c r="U22" s="208"/>
      <c r="V22" s="208"/>
      <c r="W22" s="208"/>
      <c r="X22" s="208"/>
      <c r="Y22" s="208"/>
      <c r="Z22" s="208"/>
    </row>
    <row r="23" spans="1:26" ht="15" customHeight="1">
      <c r="A23" s="60">
        <v>13</v>
      </c>
      <c r="B23" s="407" t="str">
        <f>IF(NameAP13&gt;"",NameAP13,"")</f>
        <v/>
      </c>
      <c r="C23" s="408"/>
      <c r="D23" s="195" t="str">
        <f>IF(AND(NameAP13,BeginnAP13&lt;=D$10,EndeAP13&gt;=D$10),"xxx","")</f>
        <v/>
      </c>
      <c r="E23" s="196" t="str">
        <f t="shared" ref="E23:O23" si="12">IF(AND(NameAP13,BeginnAP13&lt;=E$10,EndeAP13&gt;=E$10),"xxx","")</f>
        <v/>
      </c>
      <c r="F23" s="196" t="str">
        <f t="shared" si="12"/>
        <v/>
      </c>
      <c r="G23" s="196" t="str">
        <f t="shared" si="12"/>
        <v/>
      </c>
      <c r="H23" s="196" t="str">
        <f t="shared" si="12"/>
        <v/>
      </c>
      <c r="I23" s="196" t="str">
        <f t="shared" si="12"/>
        <v/>
      </c>
      <c r="J23" s="196" t="str">
        <f t="shared" si="12"/>
        <v/>
      </c>
      <c r="K23" s="196" t="str">
        <f t="shared" si="12"/>
        <v/>
      </c>
      <c r="L23" s="196" t="str">
        <f t="shared" si="12"/>
        <v/>
      </c>
      <c r="M23" s="196" t="str">
        <f t="shared" si="12"/>
        <v/>
      </c>
      <c r="N23" s="196" t="str">
        <f t="shared" si="12"/>
        <v/>
      </c>
      <c r="O23" s="197" t="str">
        <f t="shared" si="12"/>
        <v/>
      </c>
      <c r="P23" s="208"/>
      <c r="Q23" s="208"/>
      <c r="R23" s="208"/>
      <c r="S23" s="208"/>
      <c r="T23" s="208"/>
      <c r="U23" s="208"/>
      <c r="V23" s="208"/>
      <c r="W23" s="208"/>
      <c r="X23" s="208"/>
      <c r="Y23" s="208"/>
      <c r="Z23" s="208"/>
    </row>
    <row r="24" spans="1:26" ht="15" customHeight="1">
      <c r="A24" s="60">
        <v>14</v>
      </c>
      <c r="B24" s="407" t="str">
        <f>IF(NameAP14&gt;"",NameAP14,"")</f>
        <v/>
      </c>
      <c r="C24" s="408"/>
      <c r="D24" s="195" t="str">
        <f>IF(AND(NameAP14,BeginnAP14&lt;=D$10,EndeAP14&gt;=D$10),"xxx","")</f>
        <v/>
      </c>
      <c r="E24" s="196" t="str">
        <f t="shared" ref="E24:O24" si="13">IF(AND(NameAP14,BeginnAP14&lt;=E$10,EndeAP14&gt;=E$10),"xxx","")</f>
        <v/>
      </c>
      <c r="F24" s="196" t="str">
        <f t="shared" si="13"/>
        <v/>
      </c>
      <c r="G24" s="196" t="str">
        <f t="shared" si="13"/>
        <v/>
      </c>
      <c r="H24" s="196" t="str">
        <f t="shared" si="13"/>
        <v/>
      </c>
      <c r="I24" s="196" t="str">
        <f t="shared" si="13"/>
        <v/>
      </c>
      <c r="J24" s="196" t="str">
        <f t="shared" si="13"/>
        <v/>
      </c>
      <c r="K24" s="196" t="str">
        <f t="shared" si="13"/>
        <v/>
      </c>
      <c r="L24" s="196" t="str">
        <f t="shared" si="13"/>
        <v/>
      </c>
      <c r="M24" s="196" t="str">
        <f t="shared" si="13"/>
        <v/>
      </c>
      <c r="N24" s="196" t="str">
        <f t="shared" si="13"/>
        <v/>
      </c>
      <c r="O24" s="197" t="str">
        <f t="shared" si="13"/>
        <v/>
      </c>
      <c r="P24" s="208"/>
      <c r="Q24" s="208"/>
      <c r="R24" s="208"/>
      <c r="S24" s="208"/>
      <c r="T24" s="208"/>
      <c r="U24" s="208"/>
      <c r="V24" s="208"/>
      <c r="W24" s="208"/>
      <c r="X24" s="208"/>
      <c r="Y24" s="208"/>
      <c r="Z24" s="208"/>
    </row>
    <row r="25" spans="1:26" ht="15" customHeight="1" thickBot="1">
      <c r="A25" s="61">
        <v>15</v>
      </c>
      <c r="B25" s="418" t="str">
        <f>IF(NameAP15&gt;"",NameAP15,"")</f>
        <v/>
      </c>
      <c r="C25" s="419"/>
      <c r="D25" s="198" t="str">
        <f>IF(AND(NameAP15,BeginnAP15&lt;=D$10,EndeAP15&gt;=D$10),"xxx","")</f>
        <v/>
      </c>
      <c r="E25" s="199" t="str">
        <f t="shared" ref="E25:O25" si="14">IF(AND(NameAP15,BeginnAP15&lt;=E$10,EndeAP15&gt;=E$10),"xxx","")</f>
        <v/>
      </c>
      <c r="F25" s="199" t="str">
        <f t="shared" si="14"/>
        <v/>
      </c>
      <c r="G25" s="199" t="str">
        <f t="shared" si="14"/>
        <v/>
      </c>
      <c r="H25" s="199" t="str">
        <f t="shared" si="14"/>
        <v/>
      </c>
      <c r="I25" s="199" t="str">
        <f t="shared" si="14"/>
        <v/>
      </c>
      <c r="J25" s="199" t="str">
        <f t="shared" si="14"/>
        <v/>
      </c>
      <c r="K25" s="199" t="str">
        <f t="shared" si="14"/>
        <v/>
      </c>
      <c r="L25" s="199" t="str">
        <f t="shared" si="14"/>
        <v/>
      </c>
      <c r="M25" s="199" t="str">
        <f t="shared" si="14"/>
        <v/>
      </c>
      <c r="N25" s="199" t="str">
        <f t="shared" si="14"/>
        <v/>
      </c>
      <c r="O25" s="200" t="str">
        <f t="shared" si="14"/>
        <v/>
      </c>
      <c r="P25" s="208"/>
      <c r="Q25" s="208"/>
      <c r="R25" s="208"/>
      <c r="S25" s="208"/>
      <c r="T25" s="208"/>
      <c r="U25" s="208"/>
      <c r="V25" s="208"/>
      <c r="W25" s="208"/>
      <c r="X25" s="208"/>
      <c r="Y25" s="208"/>
      <c r="Z25" s="208"/>
    </row>
    <row r="26" spans="1:26" s="62" customFormat="1" ht="18" customHeight="1" thickBot="1">
      <c r="C26"/>
      <c r="D26" s="420" t="s">
        <v>39</v>
      </c>
      <c r="E26" s="421"/>
      <c r="F26" s="421"/>
      <c r="G26" s="421"/>
      <c r="H26" s="421"/>
      <c r="I26" s="421"/>
      <c r="J26" s="421"/>
      <c r="K26" s="421"/>
      <c r="L26" s="421"/>
      <c r="M26" s="421"/>
      <c r="N26" s="421"/>
      <c r="O26" s="422"/>
      <c r="P26" s="201">
        <f>SUM(P11:P25)</f>
        <v>0</v>
      </c>
      <c r="Q26" s="201">
        <f t="shared" ref="Q26:Y26" si="15">SUM(Q11:Q25)</f>
        <v>0</v>
      </c>
      <c r="R26" s="201">
        <f t="shared" si="15"/>
        <v>0</v>
      </c>
      <c r="S26" s="201">
        <f t="shared" si="15"/>
        <v>0</v>
      </c>
      <c r="T26" s="201">
        <f t="shared" si="15"/>
        <v>0</v>
      </c>
      <c r="U26" s="201">
        <f t="shared" si="15"/>
        <v>0</v>
      </c>
      <c r="V26" s="201">
        <f t="shared" si="15"/>
        <v>0</v>
      </c>
      <c r="W26" s="201">
        <f t="shared" si="15"/>
        <v>0</v>
      </c>
      <c r="X26" s="201">
        <f t="shared" si="15"/>
        <v>0</v>
      </c>
      <c r="Y26" s="201">
        <f t="shared" si="15"/>
        <v>0</v>
      </c>
      <c r="Z26" s="201">
        <f t="shared" ref="Z26" si="16">SUM(Z11:Z25)</f>
        <v>0</v>
      </c>
    </row>
    <row r="27" spans="1:26" s="62" customFormat="1" ht="18" customHeight="1" thickBot="1">
      <c r="C27"/>
      <c r="D27" s="423" t="s">
        <v>40</v>
      </c>
      <c r="E27" s="424"/>
      <c r="F27" s="424"/>
      <c r="G27" s="424"/>
      <c r="H27" s="424"/>
      <c r="I27" s="424"/>
      <c r="J27" s="424"/>
      <c r="K27" s="424"/>
      <c r="L27" s="424"/>
      <c r="M27" s="424"/>
      <c r="N27" s="424"/>
      <c r="O27" s="425"/>
      <c r="P27" s="202">
        <f ca="1">INDIRECT("'Personalausgaben - Kalk.ansatz'!H"&amp;COLUMN()-1)</f>
        <v>0</v>
      </c>
      <c r="Q27" s="202">
        <f ca="1">INDIRECT("'Personalausgaben - Kalk.ansatz'!H"&amp;COLUMN()-1)</f>
        <v>0</v>
      </c>
      <c r="R27" s="202">
        <f ca="1">INDIRECT("'Personalausgaben - Kalk.ansatz'!H"&amp;COLUMN()-1)</f>
        <v>0</v>
      </c>
      <c r="S27" s="202">
        <f ca="1">INDIRECT("'Personalausgaben - Kalk.ansatz'!H"&amp;COLUMN()-1)</f>
        <v>0</v>
      </c>
      <c r="T27" s="202">
        <f t="shared" ref="T27:Z27" ca="1" si="17">INDIRECT("'Personalausgaben - Kalk.ansatz'!H"&amp;COLUMN()-1)</f>
        <v>0</v>
      </c>
      <c r="U27" s="202">
        <f t="shared" ca="1" si="17"/>
        <v>0</v>
      </c>
      <c r="V27" s="202">
        <f t="shared" ca="1" si="17"/>
        <v>0</v>
      </c>
      <c r="W27" s="202">
        <f t="shared" ca="1" si="17"/>
        <v>0</v>
      </c>
      <c r="X27" s="202">
        <f t="shared" ca="1" si="17"/>
        <v>0</v>
      </c>
      <c r="Y27" s="202">
        <f t="shared" ca="1" si="17"/>
        <v>0</v>
      </c>
      <c r="Z27" s="202">
        <f t="shared" ca="1" si="17"/>
        <v>0</v>
      </c>
    </row>
    <row r="28" spans="1:26" s="62" customFormat="1" ht="18" customHeight="1" thickBot="1">
      <c r="C28"/>
      <c r="D28" s="426" t="s">
        <v>80</v>
      </c>
      <c r="E28" s="427"/>
      <c r="F28" s="427"/>
      <c r="G28" s="427"/>
      <c r="H28" s="427"/>
      <c r="I28" s="427"/>
      <c r="J28" s="427"/>
      <c r="K28" s="427"/>
      <c r="L28" s="427"/>
      <c r="M28" s="427"/>
      <c r="N28" s="427"/>
      <c r="O28" s="428"/>
      <c r="P28" s="201">
        <f ca="1">P26*P27</f>
        <v>0</v>
      </c>
      <c r="Q28" s="201">
        <f t="shared" ref="Q28:V28" ca="1" si="18">Q26*Q27</f>
        <v>0</v>
      </c>
      <c r="R28" s="201">
        <f t="shared" ca="1" si="18"/>
        <v>0</v>
      </c>
      <c r="S28" s="201">
        <f t="shared" ca="1" si="18"/>
        <v>0</v>
      </c>
      <c r="T28" s="201">
        <f t="shared" ca="1" si="18"/>
        <v>0</v>
      </c>
      <c r="U28" s="201">
        <f t="shared" ca="1" si="18"/>
        <v>0</v>
      </c>
      <c r="V28" s="201">
        <f t="shared" ca="1" si="18"/>
        <v>0</v>
      </c>
      <c r="W28" s="201">
        <f ca="1">W26*W27</f>
        <v>0</v>
      </c>
      <c r="X28" s="201">
        <f ca="1">X26*X27</f>
        <v>0</v>
      </c>
      <c r="Y28" s="201">
        <f ca="1">Y26*Y27</f>
        <v>0</v>
      </c>
      <c r="Z28" s="201">
        <f ca="1">Z26*Z27</f>
        <v>0</v>
      </c>
    </row>
    <row r="29" spans="1:26" ht="13.5" thickBot="1">
      <c r="P29" s="203"/>
      <c r="Q29" s="204"/>
      <c r="R29" s="204"/>
      <c r="S29" s="204"/>
      <c r="T29" s="204"/>
      <c r="U29" s="204"/>
      <c r="V29" s="204"/>
      <c r="W29" s="205"/>
      <c r="X29" s="204"/>
      <c r="Y29" s="204"/>
      <c r="Z29" s="204"/>
    </row>
    <row r="30" spans="1:26" ht="12.75" customHeight="1" thickBot="1">
      <c r="B30" s="176"/>
      <c r="C30" s="176"/>
      <c r="D30" s="176"/>
      <c r="P30" s="203"/>
      <c r="Q30" s="204"/>
      <c r="R30" s="204"/>
      <c r="S30" s="204"/>
      <c r="T30" s="204"/>
      <c r="U30" s="206" t="s">
        <v>41</v>
      </c>
      <c r="V30" s="206"/>
      <c r="W30" s="429">
        <f ca="1">SUM(P28:BA28)</f>
        <v>0</v>
      </c>
      <c r="X30" s="430"/>
      <c r="Y30" s="431"/>
      <c r="Z30" s="343"/>
    </row>
    <row r="31" spans="1:26" ht="14.25" customHeight="1" thickBot="1">
      <c r="C31" s="288" t="s">
        <v>179</v>
      </c>
      <c r="D31" s="179"/>
      <c r="P31" s="203"/>
      <c r="Q31" s="204"/>
      <c r="R31" s="204"/>
      <c r="S31" s="204"/>
      <c r="T31" s="206"/>
      <c r="U31" s="207" t="str">
        <f>IF(YEAR(Beginn)&gt;1900,YEAR(Beginn),"")</f>
        <v/>
      </c>
      <c r="V31" s="206"/>
      <c r="W31" s="432"/>
      <c r="X31" s="433"/>
      <c r="Y31" s="434"/>
      <c r="Z31" s="343"/>
    </row>
    <row r="32" spans="1:26">
      <c r="C32" s="176"/>
      <c r="D32" s="176"/>
      <c r="P32" s="203"/>
      <c r="Q32" s="204"/>
      <c r="R32" s="204"/>
      <c r="S32" s="204"/>
      <c r="T32" s="204"/>
      <c r="U32" s="204"/>
      <c r="V32" s="204"/>
      <c r="W32" s="204"/>
      <c r="X32" s="204"/>
      <c r="Y32" s="204"/>
      <c r="Z32" s="204"/>
    </row>
    <row r="33" spans="1:26">
      <c r="P33" s="203"/>
      <c r="Q33" s="204"/>
      <c r="R33" s="204"/>
      <c r="S33" s="204"/>
      <c r="T33" s="204"/>
      <c r="U33" s="204"/>
      <c r="V33" s="204"/>
      <c r="W33" s="204"/>
      <c r="X33" s="204"/>
      <c r="Y33" s="204"/>
      <c r="Z33" s="204"/>
    </row>
    <row r="34" spans="1:26">
      <c r="P34" s="203"/>
      <c r="Q34" s="204"/>
      <c r="R34" s="204"/>
      <c r="S34" s="204"/>
      <c r="T34" s="204"/>
      <c r="U34" s="204"/>
      <c r="V34" s="204"/>
      <c r="W34" s="204"/>
      <c r="X34" s="204"/>
      <c r="Y34" s="204"/>
      <c r="Z34" s="204"/>
    </row>
    <row r="35" spans="1:26">
      <c r="P35" s="203"/>
      <c r="Q35" s="204"/>
      <c r="R35" s="204"/>
      <c r="S35" s="204"/>
      <c r="T35" s="204"/>
      <c r="U35" s="204"/>
      <c r="V35" s="204"/>
      <c r="W35" s="204"/>
      <c r="X35" s="204"/>
      <c r="Y35" s="204"/>
      <c r="Z35" s="204"/>
    </row>
    <row r="41" spans="1:26" s="40" customFormat="1" ht="20.25">
      <c r="A41" s="392" t="s">
        <v>79</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341"/>
    </row>
    <row r="42" spans="1:26" s="40" customFormat="1" ht="3.75" customHeight="1">
      <c r="A42" s="49"/>
      <c r="B42" s="49"/>
      <c r="C42" s="50"/>
      <c r="D42" s="50"/>
      <c r="E42" s="50"/>
      <c r="F42" s="51"/>
      <c r="G42" s="50"/>
      <c r="H42" s="48"/>
      <c r="I42" s="48"/>
      <c r="J42" s="48"/>
      <c r="K42" s="48"/>
      <c r="L42" s="48"/>
      <c r="M42" s="48"/>
      <c r="N42" s="48"/>
      <c r="O42" s="48"/>
      <c r="P42" s="48"/>
      <c r="Q42" s="48"/>
      <c r="R42" s="48"/>
      <c r="S42" s="48"/>
      <c r="T42" s="48"/>
      <c r="U42" s="48"/>
      <c r="V42" s="48"/>
      <c r="W42" s="48"/>
      <c r="X42" s="48"/>
      <c r="Y42" s="48"/>
      <c r="Z42" s="48"/>
    </row>
    <row r="43" spans="1:26">
      <c r="A43" s="410" t="s">
        <v>32</v>
      </c>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340"/>
    </row>
    <row r="44" spans="1:26" ht="13.5" thickBot="1"/>
    <row r="45" spans="1:26" ht="25.5" customHeight="1" thickBot="1">
      <c r="A45" s="412" t="s">
        <v>33</v>
      </c>
      <c r="B45" s="412"/>
      <c r="C45" s="412"/>
      <c r="D45" s="412"/>
      <c r="E45" s="412"/>
      <c r="F45" s="412"/>
      <c r="G45" s="412"/>
      <c r="H45" s="412"/>
      <c r="I45" s="412"/>
      <c r="J45" s="412"/>
      <c r="K45" s="412"/>
      <c r="L45" s="412"/>
      <c r="M45" s="412"/>
      <c r="N45" s="412"/>
      <c r="O45" s="412"/>
      <c r="P45" s="412"/>
      <c r="Q45" s="412"/>
      <c r="R45" s="412"/>
      <c r="S45" s="53"/>
      <c r="T45" s="412" t="s">
        <v>34</v>
      </c>
      <c r="U45" s="413"/>
      <c r="V45" s="416" t="str">
        <f>IF(YEAR(Beginn)&gt;1900,YEAR(Beginn)+1,"")</f>
        <v/>
      </c>
      <c r="W45" s="417"/>
    </row>
    <row r="46" spans="1:26" ht="13.5" thickBot="1"/>
    <row r="47" spans="1:26" ht="18" customHeight="1" thickBot="1">
      <c r="A47" s="396" t="s">
        <v>35</v>
      </c>
      <c r="B47" s="397"/>
      <c r="C47" s="398"/>
      <c r="D47" s="399" t="s">
        <v>36</v>
      </c>
      <c r="E47" s="399"/>
      <c r="F47" s="399"/>
      <c r="G47" s="399"/>
      <c r="H47" s="399"/>
      <c r="I47" s="399"/>
      <c r="J47" s="399"/>
      <c r="K47" s="399"/>
      <c r="L47" s="399"/>
      <c r="M47" s="399"/>
      <c r="N47" s="399"/>
      <c r="O47" s="399"/>
      <c r="P47" s="400" t="s">
        <v>37</v>
      </c>
      <c r="Q47" s="401"/>
      <c r="R47" s="401"/>
      <c r="S47" s="401"/>
      <c r="T47" s="401"/>
      <c r="U47" s="401"/>
      <c r="V47" s="401"/>
      <c r="W47" s="401"/>
      <c r="X47" s="401"/>
      <c r="Y47" s="402"/>
      <c r="Z47" s="342"/>
    </row>
    <row r="48" spans="1:26" s="58" customFormat="1" ht="18" customHeight="1" thickBot="1">
      <c r="A48" s="54" t="s">
        <v>38</v>
      </c>
      <c r="B48" s="403" t="s">
        <v>30</v>
      </c>
      <c r="C48" s="404"/>
      <c r="D48" s="165">
        <f>DATEVALUE(CONCATENATE("01.01.",YEAR(Beginn+366)))</f>
        <v>1</v>
      </c>
      <c r="E48" s="166">
        <f>DATEVALUE(CONCATENATE("01.02.",YEAR(Beginn+366)))</f>
        <v>32</v>
      </c>
      <c r="F48" s="166">
        <f>DATEVALUE(CONCATENATE("01.03.",YEAR(Beginn+366)))</f>
        <v>61</v>
      </c>
      <c r="G48" s="166">
        <f>DATEVALUE(CONCATENATE("01.04.",YEAR(Beginn+366)))</f>
        <v>92</v>
      </c>
      <c r="H48" s="166">
        <f>DATEVALUE(CONCATENATE("01.05.",YEAR(Beginn+366)))</f>
        <v>122</v>
      </c>
      <c r="I48" s="166">
        <f>DATEVALUE(CONCATENATE("01.06.",YEAR(Beginn+366)))</f>
        <v>153</v>
      </c>
      <c r="J48" s="166">
        <f>DATEVALUE(CONCATENATE("01.07.",YEAR(Beginn+366)))</f>
        <v>183</v>
      </c>
      <c r="K48" s="166">
        <f>DATEVALUE(CONCATENATE("01.08.",YEAR(Beginn+366)))</f>
        <v>214</v>
      </c>
      <c r="L48" s="166">
        <f>DATEVALUE(CONCATENATE("01.09.",YEAR(Beginn+366)))</f>
        <v>245</v>
      </c>
      <c r="M48" s="166">
        <f>DATEVALUE(CONCATENATE("01.10.",YEAR(Beginn+366)))</f>
        <v>275</v>
      </c>
      <c r="N48" s="166">
        <f>DATEVALUE(CONCATENATE("01.11.",YEAR(Beginn+366)))</f>
        <v>306</v>
      </c>
      <c r="O48" s="167">
        <f>DATEVALUE(CONCATENATE("01.12.",YEAR(Beginn+366)))</f>
        <v>336</v>
      </c>
      <c r="P48" s="162">
        <v>1</v>
      </c>
      <c r="Q48" s="56">
        <v>2</v>
      </c>
      <c r="R48" s="56">
        <v>3</v>
      </c>
      <c r="S48" s="56">
        <v>4</v>
      </c>
      <c r="T48" s="56">
        <v>5</v>
      </c>
      <c r="U48" s="56">
        <v>6</v>
      </c>
      <c r="V48" s="56">
        <v>7</v>
      </c>
      <c r="W48" s="56">
        <v>8</v>
      </c>
      <c r="X48" s="56">
        <v>9</v>
      </c>
      <c r="Y48" s="57">
        <f>X48+1</f>
        <v>10</v>
      </c>
      <c r="Z48" s="56">
        <f>Y48+1</f>
        <v>11</v>
      </c>
    </row>
    <row r="49" spans="1:27" ht="15" customHeight="1">
      <c r="A49" s="59">
        <v>1</v>
      </c>
      <c r="B49" s="405" t="str">
        <f>IF(NameAP1&gt;"",NameAP1,"")</f>
        <v/>
      </c>
      <c r="C49" s="406"/>
      <c r="D49" s="209" t="str">
        <f>IF(AND(NameAP1,BeginnAP1&lt;=D$48,EndeAP1&gt;=D$48),"xxx","")</f>
        <v/>
      </c>
      <c r="E49" s="210" t="str">
        <f t="shared" ref="E49:O49" si="19">IF(AND(NameAP1,BeginnAP1&lt;=E$48,EndeAP1&gt;=E$48),"xxx","")</f>
        <v/>
      </c>
      <c r="F49" s="210" t="str">
        <f t="shared" si="19"/>
        <v/>
      </c>
      <c r="G49" s="210" t="str">
        <f t="shared" si="19"/>
        <v/>
      </c>
      <c r="H49" s="210" t="str">
        <f t="shared" si="19"/>
        <v/>
      </c>
      <c r="I49" s="210" t="str">
        <f t="shared" si="19"/>
        <v/>
      </c>
      <c r="J49" s="210" t="str">
        <f t="shared" si="19"/>
        <v/>
      </c>
      <c r="K49" s="210" t="str">
        <f t="shared" si="19"/>
        <v/>
      </c>
      <c r="L49" s="210" t="str">
        <f t="shared" si="19"/>
        <v/>
      </c>
      <c r="M49" s="210" t="str">
        <f t="shared" si="19"/>
        <v/>
      </c>
      <c r="N49" s="210" t="str">
        <f t="shared" si="19"/>
        <v/>
      </c>
      <c r="O49" s="211" t="str">
        <f t="shared" si="19"/>
        <v/>
      </c>
      <c r="P49" s="208"/>
      <c r="Q49" s="208"/>
      <c r="R49" s="208"/>
      <c r="S49" s="208"/>
      <c r="T49" s="208"/>
      <c r="U49" s="208"/>
      <c r="V49" s="208"/>
      <c r="W49" s="208"/>
      <c r="X49" s="208"/>
      <c r="Y49" s="208"/>
      <c r="Z49" s="208"/>
    </row>
    <row r="50" spans="1:27" ht="15" customHeight="1">
      <c r="A50" s="60">
        <v>2</v>
      </c>
      <c r="B50" s="407" t="str">
        <f>IF(NameAP2&gt;"",NameAP2,"")</f>
        <v/>
      </c>
      <c r="C50" s="408"/>
      <c r="D50" s="195" t="str">
        <f>IF(AND(NameAP2,BeginnAP2&lt;=D$48,EndeAP2&gt;=D$48),"xxx","")</f>
        <v/>
      </c>
      <c r="E50" s="196" t="str">
        <f t="shared" ref="E50:O50" si="20">IF(AND(NameAP2,BeginnAP2&lt;=E$48,EndeAP2&gt;=E$48),"xxx","")</f>
        <v/>
      </c>
      <c r="F50" s="196" t="str">
        <f t="shared" si="20"/>
        <v/>
      </c>
      <c r="G50" s="196" t="str">
        <f t="shared" si="20"/>
        <v/>
      </c>
      <c r="H50" s="196" t="str">
        <f t="shared" si="20"/>
        <v/>
      </c>
      <c r="I50" s="196" t="str">
        <f t="shared" si="20"/>
        <v/>
      </c>
      <c r="J50" s="196" t="str">
        <f t="shared" si="20"/>
        <v/>
      </c>
      <c r="K50" s="196" t="str">
        <f t="shared" si="20"/>
        <v/>
      </c>
      <c r="L50" s="196" t="str">
        <f t="shared" si="20"/>
        <v/>
      </c>
      <c r="M50" s="196" t="str">
        <f t="shared" si="20"/>
        <v/>
      </c>
      <c r="N50" s="196" t="str">
        <f t="shared" si="20"/>
        <v/>
      </c>
      <c r="O50" s="197" t="str">
        <f t="shared" si="20"/>
        <v/>
      </c>
      <c r="P50" s="208"/>
      <c r="Q50" s="208"/>
      <c r="R50" s="208"/>
      <c r="S50" s="208"/>
      <c r="T50" s="208"/>
      <c r="U50" s="208"/>
      <c r="V50" s="208"/>
      <c r="W50" s="208"/>
      <c r="X50" s="208"/>
      <c r="Y50" s="208"/>
      <c r="Z50" s="208"/>
    </row>
    <row r="51" spans="1:27" ht="15" customHeight="1">
      <c r="A51" s="60">
        <v>3</v>
      </c>
      <c r="B51" s="407" t="str">
        <f>IF(NameAP3&gt;"",NameAP3,"")</f>
        <v/>
      </c>
      <c r="C51" s="408"/>
      <c r="D51" s="195" t="str">
        <f>IF(AND(NameAP3,BeginnAP3&lt;=D$48,EndeAP3&gt;=D$48),"xxx","")</f>
        <v/>
      </c>
      <c r="E51" s="196" t="str">
        <f t="shared" ref="E51:O51" si="21">IF(AND(NameAP3,BeginnAP3&lt;=E$48,EndeAP3&gt;=E$48),"xxx","")</f>
        <v/>
      </c>
      <c r="F51" s="196" t="str">
        <f t="shared" si="21"/>
        <v/>
      </c>
      <c r="G51" s="196" t="str">
        <f t="shared" si="21"/>
        <v/>
      </c>
      <c r="H51" s="196" t="str">
        <f t="shared" si="21"/>
        <v/>
      </c>
      <c r="I51" s="196" t="str">
        <f t="shared" si="21"/>
        <v/>
      </c>
      <c r="J51" s="196" t="str">
        <f t="shared" si="21"/>
        <v/>
      </c>
      <c r="K51" s="196" t="str">
        <f t="shared" si="21"/>
        <v/>
      </c>
      <c r="L51" s="196" t="str">
        <f t="shared" si="21"/>
        <v/>
      </c>
      <c r="M51" s="196" t="str">
        <f t="shared" si="21"/>
        <v/>
      </c>
      <c r="N51" s="196" t="str">
        <f t="shared" si="21"/>
        <v/>
      </c>
      <c r="O51" s="197" t="str">
        <f t="shared" si="21"/>
        <v/>
      </c>
      <c r="P51" s="208"/>
      <c r="Q51" s="208"/>
      <c r="R51" s="208"/>
      <c r="S51" s="208"/>
      <c r="T51" s="208"/>
      <c r="U51" s="208"/>
      <c r="V51" s="208"/>
      <c r="W51" s="208"/>
      <c r="X51" s="208"/>
      <c r="Y51" s="208"/>
      <c r="Z51" s="208"/>
    </row>
    <row r="52" spans="1:27" ht="15" customHeight="1">
      <c r="A52" s="60">
        <v>4</v>
      </c>
      <c r="B52" s="407" t="str">
        <f>IF(NameAP4&gt;"",NameAP4,"")</f>
        <v/>
      </c>
      <c r="C52" s="408"/>
      <c r="D52" s="195" t="str">
        <f>IF(AND(NameAP4,BeginnAP4&lt;=D$48,EndeAP4&gt;=D$48),"xxx","")</f>
        <v/>
      </c>
      <c r="E52" s="196" t="str">
        <f t="shared" ref="E52:O52" si="22">IF(AND(NameAP4,BeginnAP4&lt;=E$48,EndeAP4&gt;=E$48),"xxx","")</f>
        <v/>
      </c>
      <c r="F52" s="196" t="str">
        <f t="shared" si="22"/>
        <v/>
      </c>
      <c r="G52" s="196" t="str">
        <f t="shared" si="22"/>
        <v/>
      </c>
      <c r="H52" s="196" t="str">
        <f t="shared" si="22"/>
        <v/>
      </c>
      <c r="I52" s="196" t="str">
        <f t="shared" si="22"/>
        <v/>
      </c>
      <c r="J52" s="196" t="str">
        <f t="shared" si="22"/>
        <v/>
      </c>
      <c r="K52" s="196" t="str">
        <f t="shared" si="22"/>
        <v/>
      </c>
      <c r="L52" s="196" t="str">
        <f t="shared" si="22"/>
        <v/>
      </c>
      <c r="M52" s="196" t="str">
        <f t="shared" si="22"/>
        <v/>
      </c>
      <c r="N52" s="196" t="str">
        <f t="shared" si="22"/>
        <v/>
      </c>
      <c r="O52" s="197" t="str">
        <f t="shared" si="22"/>
        <v/>
      </c>
      <c r="P52" s="208"/>
      <c r="Q52" s="208"/>
      <c r="R52" s="208"/>
      <c r="S52" s="208"/>
      <c r="T52" s="208"/>
      <c r="U52" s="208"/>
      <c r="V52" s="208"/>
      <c r="W52" s="208"/>
      <c r="X52" s="208"/>
      <c r="Y52" s="208"/>
      <c r="Z52" s="208"/>
    </row>
    <row r="53" spans="1:27" ht="15" customHeight="1">
      <c r="A53" s="60">
        <v>5</v>
      </c>
      <c r="B53" s="407" t="str">
        <f>IF(NameAP5&gt;"",NameAP5,"")</f>
        <v/>
      </c>
      <c r="C53" s="408"/>
      <c r="D53" s="195" t="str">
        <f>IF(AND(NameAP5,BeginnAP5&lt;=D$48,EndeAP5&gt;=D$48),"xxx","")</f>
        <v/>
      </c>
      <c r="E53" s="196" t="str">
        <f t="shared" ref="E53:O53" si="23">IF(AND(NameAP5,BeginnAP5&lt;=E$48,EndeAP5&gt;=E$48),"xxx","")</f>
        <v/>
      </c>
      <c r="F53" s="196" t="str">
        <f t="shared" si="23"/>
        <v/>
      </c>
      <c r="G53" s="196" t="str">
        <f t="shared" si="23"/>
        <v/>
      </c>
      <c r="H53" s="196" t="str">
        <f t="shared" si="23"/>
        <v/>
      </c>
      <c r="I53" s="196" t="str">
        <f t="shared" si="23"/>
        <v/>
      </c>
      <c r="J53" s="196" t="str">
        <f t="shared" si="23"/>
        <v/>
      </c>
      <c r="K53" s="196" t="str">
        <f t="shared" si="23"/>
        <v/>
      </c>
      <c r="L53" s="196" t="str">
        <f t="shared" si="23"/>
        <v/>
      </c>
      <c r="M53" s="196" t="str">
        <f t="shared" si="23"/>
        <v/>
      </c>
      <c r="N53" s="196" t="str">
        <f t="shared" si="23"/>
        <v/>
      </c>
      <c r="O53" s="197" t="str">
        <f t="shared" si="23"/>
        <v/>
      </c>
      <c r="P53" s="208"/>
      <c r="Q53" s="208"/>
      <c r="R53" s="208"/>
      <c r="S53" s="208"/>
      <c r="T53" s="208"/>
      <c r="U53" s="208"/>
      <c r="V53" s="208"/>
      <c r="W53" s="208"/>
      <c r="X53" s="208"/>
      <c r="Y53" s="208"/>
      <c r="Z53" s="208"/>
    </row>
    <row r="54" spans="1:27" ht="15" customHeight="1">
      <c r="A54" s="60">
        <v>6</v>
      </c>
      <c r="B54" s="407" t="str">
        <f>IF(NameAP6&gt;"",NameAP6,"")</f>
        <v/>
      </c>
      <c r="C54" s="408"/>
      <c r="D54" s="195" t="str">
        <f>IF(AND(NameAP6,BeginnAP6&lt;=D$48,EndeAP6&gt;=D$48),"xxx","")</f>
        <v/>
      </c>
      <c r="E54" s="196" t="str">
        <f t="shared" ref="E54:O54" si="24">IF(AND(NameAP6,BeginnAP6&lt;=E$48,EndeAP6&gt;=E$48),"xxx","")</f>
        <v/>
      </c>
      <c r="F54" s="196" t="str">
        <f t="shared" si="24"/>
        <v/>
      </c>
      <c r="G54" s="196" t="str">
        <f t="shared" si="24"/>
        <v/>
      </c>
      <c r="H54" s="196" t="str">
        <f t="shared" si="24"/>
        <v/>
      </c>
      <c r="I54" s="196" t="str">
        <f t="shared" si="24"/>
        <v/>
      </c>
      <c r="J54" s="196" t="str">
        <f t="shared" si="24"/>
        <v/>
      </c>
      <c r="K54" s="196" t="str">
        <f t="shared" si="24"/>
        <v/>
      </c>
      <c r="L54" s="196" t="str">
        <f t="shared" si="24"/>
        <v/>
      </c>
      <c r="M54" s="196" t="str">
        <f t="shared" si="24"/>
        <v/>
      </c>
      <c r="N54" s="196" t="str">
        <f t="shared" si="24"/>
        <v/>
      </c>
      <c r="O54" s="197" t="str">
        <f t="shared" si="24"/>
        <v/>
      </c>
      <c r="P54" s="208"/>
      <c r="Q54" s="208"/>
      <c r="R54" s="208"/>
      <c r="S54" s="208"/>
      <c r="T54" s="208"/>
      <c r="U54" s="208"/>
      <c r="V54" s="208"/>
      <c r="W54" s="208"/>
      <c r="X54" s="208"/>
      <c r="Y54" s="208"/>
      <c r="Z54" s="208"/>
    </row>
    <row r="55" spans="1:27" ht="15" customHeight="1">
      <c r="A55" s="60">
        <v>7</v>
      </c>
      <c r="B55" s="407" t="str">
        <f>IF(NameAP7&gt;"",NameAP7,"")</f>
        <v/>
      </c>
      <c r="C55" s="408"/>
      <c r="D55" s="195" t="str">
        <f>IF(AND(NameAP7,BeginnAP7&lt;=D$48,EndeAP7&gt;=D$48),"xxx","")</f>
        <v/>
      </c>
      <c r="E55" s="196" t="str">
        <f t="shared" ref="E55:O55" si="25">IF(AND(NameAP7,BeginnAP7&lt;=E$48,EndeAP7&gt;=E$48),"xxx","")</f>
        <v/>
      </c>
      <c r="F55" s="196" t="str">
        <f t="shared" si="25"/>
        <v/>
      </c>
      <c r="G55" s="196" t="str">
        <f t="shared" si="25"/>
        <v/>
      </c>
      <c r="H55" s="196" t="str">
        <f t="shared" si="25"/>
        <v/>
      </c>
      <c r="I55" s="196" t="str">
        <f t="shared" si="25"/>
        <v/>
      </c>
      <c r="J55" s="196" t="str">
        <f t="shared" si="25"/>
        <v/>
      </c>
      <c r="K55" s="196" t="str">
        <f t="shared" si="25"/>
        <v/>
      </c>
      <c r="L55" s="196" t="str">
        <f t="shared" si="25"/>
        <v/>
      </c>
      <c r="M55" s="196" t="str">
        <f t="shared" si="25"/>
        <v/>
      </c>
      <c r="N55" s="196" t="str">
        <f t="shared" si="25"/>
        <v/>
      </c>
      <c r="O55" s="197" t="str">
        <f t="shared" si="25"/>
        <v/>
      </c>
      <c r="P55" s="208"/>
      <c r="Q55" s="208"/>
      <c r="R55" s="208"/>
      <c r="S55" s="208"/>
      <c r="T55" s="208"/>
      <c r="U55" s="208"/>
      <c r="V55" s="208"/>
      <c r="W55" s="208"/>
      <c r="X55" s="208"/>
      <c r="Y55" s="208"/>
      <c r="Z55" s="208"/>
    </row>
    <row r="56" spans="1:27" ht="15" customHeight="1">
      <c r="A56" s="60">
        <v>8</v>
      </c>
      <c r="B56" s="407" t="str">
        <f>IF(NameAP8&gt;"",NameAP8,"")</f>
        <v/>
      </c>
      <c r="C56" s="408"/>
      <c r="D56" s="195" t="str">
        <f>IF(AND(NameAP8,BeginnAP8&lt;=D$48,EndeAP8&gt;=D$48),"xxx","")</f>
        <v/>
      </c>
      <c r="E56" s="196" t="str">
        <f t="shared" ref="E56:O56" si="26">IF(AND(NameAP8,BeginnAP8&lt;=E$48,EndeAP8&gt;=E$48),"xxx","")</f>
        <v/>
      </c>
      <c r="F56" s="196" t="str">
        <f t="shared" si="26"/>
        <v/>
      </c>
      <c r="G56" s="196" t="str">
        <f t="shared" si="26"/>
        <v/>
      </c>
      <c r="H56" s="196" t="str">
        <f t="shared" si="26"/>
        <v/>
      </c>
      <c r="I56" s="196" t="str">
        <f t="shared" si="26"/>
        <v/>
      </c>
      <c r="J56" s="196" t="str">
        <f t="shared" si="26"/>
        <v/>
      </c>
      <c r="K56" s="196" t="str">
        <f t="shared" si="26"/>
        <v/>
      </c>
      <c r="L56" s="196" t="str">
        <f t="shared" si="26"/>
        <v/>
      </c>
      <c r="M56" s="196" t="str">
        <f t="shared" si="26"/>
        <v/>
      </c>
      <c r="N56" s="196" t="str">
        <f t="shared" si="26"/>
        <v/>
      </c>
      <c r="O56" s="197" t="str">
        <f t="shared" si="26"/>
        <v/>
      </c>
      <c r="P56" s="208"/>
      <c r="Q56" s="208"/>
      <c r="R56" s="208"/>
      <c r="S56" s="208"/>
      <c r="T56" s="208"/>
      <c r="U56" s="208"/>
      <c r="V56" s="208"/>
      <c r="W56" s="208"/>
      <c r="X56" s="208"/>
      <c r="Y56" s="208"/>
      <c r="Z56" s="208"/>
    </row>
    <row r="57" spans="1:27" ht="15" customHeight="1">
      <c r="A57" s="60">
        <v>9</v>
      </c>
      <c r="B57" s="407" t="str">
        <f>IF(NameAP9&gt;"",NameAP9,"")</f>
        <v/>
      </c>
      <c r="C57" s="408"/>
      <c r="D57" s="195" t="str">
        <f>IF(AND(NameAP9,BeginnAP9&lt;=D$48,EndeAP9&gt;=D$48),"xxx","")</f>
        <v/>
      </c>
      <c r="E57" s="196" t="str">
        <f t="shared" ref="E57:O57" si="27">IF(AND(NameAP9,BeginnAP9&lt;=E$48,EndeAP9&gt;=E$48),"xxx","")</f>
        <v/>
      </c>
      <c r="F57" s="196" t="str">
        <f t="shared" si="27"/>
        <v/>
      </c>
      <c r="G57" s="196" t="str">
        <f t="shared" si="27"/>
        <v/>
      </c>
      <c r="H57" s="196" t="str">
        <f t="shared" si="27"/>
        <v/>
      </c>
      <c r="I57" s="196" t="str">
        <f t="shared" si="27"/>
        <v/>
      </c>
      <c r="J57" s="196" t="str">
        <f t="shared" si="27"/>
        <v/>
      </c>
      <c r="K57" s="196" t="str">
        <f t="shared" si="27"/>
        <v/>
      </c>
      <c r="L57" s="196" t="str">
        <f t="shared" si="27"/>
        <v/>
      </c>
      <c r="M57" s="196" t="str">
        <f t="shared" si="27"/>
        <v/>
      </c>
      <c r="N57" s="196" t="str">
        <f t="shared" si="27"/>
        <v/>
      </c>
      <c r="O57" s="197" t="str">
        <f t="shared" si="27"/>
        <v/>
      </c>
      <c r="P57" s="208"/>
      <c r="Q57" s="208"/>
      <c r="R57" s="208"/>
      <c r="S57" s="208"/>
      <c r="T57" s="208"/>
      <c r="U57" s="208"/>
      <c r="V57" s="208"/>
      <c r="W57" s="208"/>
      <c r="X57" s="208"/>
      <c r="Y57" s="208"/>
      <c r="Z57" s="208"/>
    </row>
    <row r="58" spans="1:27" ht="15" customHeight="1">
      <c r="A58" s="60">
        <v>10</v>
      </c>
      <c r="B58" s="407" t="str">
        <f>IF(NameAP10&gt;"",NameAP10,"")</f>
        <v/>
      </c>
      <c r="C58" s="408"/>
      <c r="D58" s="195" t="str">
        <f>IF(AND(NameAP10,BeginnAP10&lt;=D$48,EndeAP10&gt;=D$48),"xxx","")</f>
        <v/>
      </c>
      <c r="E58" s="196" t="str">
        <f t="shared" ref="E58:O58" si="28">IF(AND(NameAP10,BeginnAP10&lt;=E$48,EndeAP10&gt;=E$48),"xxx","")</f>
        <v/>
      </c>
      <c r="F58" s="196" t="str">
        <f t="shared" si="28"/>
        <v/>
      </c>
      <c r="G58" s="196" t="str">
        <f t="shared" si="28"/>
        <v/>
      </c>
      <c r="H58" s="196" t="str">
        <f t="shared" si="28"/>
        <v/>
      </c>
      <c r="I58" s="196" t="str">
        <f t="shared" si="28"/>
        <v/>
      </c>
      <c r="J58" s="196" t="str">
        <f t="shared" si="28"/>
        <v/>
      </c>
      <c r="K58" s="196" t="str">
        <f t="shared" si="28"/>
        <v/>
      </c>
      <c r="L58" s="196" t="str">
        <f t="shared" si="28"/>
        <v/>
      </c>
      <c r="M58" s="196" t="str">
        <f t="shared" si="28"/>
        <v/>
      </c>
      <c r="N58" s="196" t="str">
        <f t="shared" si="28"/>
        <v/>
      </c>
      <c r="O58" s="197" t="str">
        <f t="shared" si="28"/>
        <v/>
      </c>
      <c r="P58" s="208"/>
      <c r="Q58" s="208"/>
      <c r="R58" s="208"/>
      <c r="S58" s="208"/>
      <c r="T58" s="208"/>
      <c r="U58" s="208"/>
      <c r="V58" s="208"/>
      <c r="W58" s="208"/>
      <c r="X58" s="208"/>
      <c r="Y58" s="208"/>
      <c r="Z58" s="208"/>
    </row>
    <row r="59" spans="1:27" ht="15" customHeight="1">
      <c r="A59" s="60">
        <v>11</v>
      </c>
      <c r="B59" s="407" t="str">
        <f>IF(NameAP11&gt;"",NameAP11,"")</f>
        <v/>
      </c>
      <c r="C59" s="408"/>
      <c r="D59" s="195" t="str">
        <f>IF(AND(NameAP11,BeginnAP11&lt;=D$48,EndeAP11&gt;=D$48),"xxx","")</f>
        <v/>
      </c>
      <c r="E59" s="196" t="str">
        <f t="shared" ref="E59:O59" si="29">IF(AND(NameAP11,BeginnAP11&lt;=E$48,EndeAP11&gt;=E$48),"xxx","")</f>
        <v/>
      </c>
      <c r="F59" s="196" t="str">
        <f t="shared" si="29"/>
        <v/>
      </c>
      <c r="G59" s="196" t="str">
        <f t="shared" si="29"/>
        <v/>
      </c>
      <c r="H59" s="196" t="str">
        <f t="shared" si="29"/>
        <v/>
      </c>
      <c r="I59" s="196" t="str">
        <f t="shared" si="29"/>
        <v/>
      </c>
      <c r="J59" s="196" t="str">
        <f t="shared" si="29"/>
        <v/>
      </c>
      <c r="K59" s="196" t="str">
        <f t="shared" si="29"/>
        <v/>
      </c>
      <c r="L59" s="196" t="str">
        <f t="shared" si="29"/>
        <v/>
      </c>
      <c r="M59" s="196" t="str">
        <f t="shared" si="29"/>
        <v/>
      </c>
      <c r="N59" s="196" t="str">
        <f t="shared" si="29"/>
        <v/>
      </c>
      <c r="O59" s="197" t="str">
        <f t="shared" si="29"/>
        <v/>
      </c>
      <c r="P59" s="208"/>
      <c r="Q59" s="208"/>
      <c r="R59" s="208"/>
      <c r="S59" s="208"/>
      <c r="T59" s="208"/>
      <c r="U59" s="208"/>
      <c r="V59" s="208"/>
      <c r="W59" s="208"/>
      <c r="X59" s="208"/>
      <c r="Y59" s="208"/>
      <c r="Z59" s="208"/>
    </row>
    <row r="60" spans="1:27" ht="15" customHeight="1">
      <c r="A60" s="60">
        <v>12</v>
      </c>
      <c r="B60" s="407" t="str">
        <f>IF(NameAP12&gt;"",NameAP12,"")</f>
        <v/>
      </c>
      <c r="C60" s="408"/>
      <c r="D60" s="195" t="str">
        <f>IF(AND(NameAP12,BeginnAP12&lt;=D$48,EndeAP12&gt;=D$48),"xxx","")</f>
        <v/>
      </c>
      <c r="E60" s="196" t="str">
        <f t="shared" ref="E60:O60" si="30">IF(AND(NameAP12,BeginnAP12&lt;=E$48,EndeAP12&gt;=E$48),"xxx","")</f>
        <v/>
      </c>
      <c r="F60" s="196" t="str">
        <f t="shared" si="30"/>
        <v/>
      </c>
      <c r="G60" s="196" t="str">
        <f t="shared" si="30"/>
        <v/>
      </c>
      <c r="H60" s="196" t="str">
        <f t="shared" si="30"/>
        <v/>
      </c>
      <c r="I60" s="196" t="str">
        <f t="shared" si="30"/>
        <v/>
      </c>
      <c r="J60" s="196" t="str">
        <f t="shared" si="30"/>
        <v/>
      </c>
      <c r="K60" s="196" t="str">
        <f t="shared" si="30"/>
        <v/>
      </c>
      <c r="L60" s="196" t="str">
        <f t="shared" si="30"/>
        <v/>
      </c>
      <c r="M60" s="196" t="str">
        <f t="shared" si="30"/>
        <v/>
      </c>
      <c r="N60" s="196" t="str">
        <f t="shared" si="30"/>
        <v/>
      </c>
      <c r="O60" s="197" t="str">
        <f t="shared" si="30"/>
        <v/>
      </c>
      <c r="P60" s="208"/>
      <c r="Q60" s="208"/>
      <c r="R60" s="208"/>
      <c r="S60" s="208"/>
      <c r="T60" s="208"/>
      <c r="U60" s="208"/>
      <c r="V60" s="208"/>
      <c r="W60" s="208"/>
      <c r="X60" s="208"/>
      <c r="Y60" s="208"/>
      <c r="Z60" s="208"/>
    </row>
    <row r="61" spans="1:27" ht="15" customHeight="1">
      <c r="A61" s="60">
        <v>13</v>
      </c>
      <c r="B61" s="407" t="str">
        <f>IF(NameAP13&gt;"",NameAP13,"")</f>
        <v/>
      </c>
      <c r="C61" s="408"/>
      <c r="D61" s="195" t="str">
        <f>IF(AND(NameAP13,BeginnAP13&lt;=D$48,EndeAP13&gt;=D$48),"xxx","")</f>
        <v/>
      </c>
      <c r="E61" s="196" t="str">
        <f t="shared" ref="E61:O61" si="31">IF(AND(NameAP13,BeginnAP13&lt;=E$48,EndeAP13&gt;=E$48),"xxx","")</f>
        <v/>
      </c>
      <c r="F61" s="196" t="str">
        <f t="shared" si="31"/>
        <v/>
      </c>
      <c r="G61" s="196" t="str">
        <f t="shared" si="31"/>
        <v/>
      </c>
      <c r="H61" s="196" t="str">
        <f t="shared" si="31"/>
        <v/>
      </c>
      <c r="I61" s="196" t="str">
        <f t="shared" si="31"/>
        <v/>
      </c>
      <c r="J61" s="196" t="str">
        <f t="shared" si="31"/>
        <v/>
      </c>
      <c r="K61" s="196" t="str">
        <f t="shared" si="31"/>
        <v/>
      </c>
      <c r="L61" s="196" t="str">
        <f t="shared" si="31"/>
        <v/>
      </c>
      <c r="M61" s="196" t="str">
        <f t="shared" si="31"/>
        <v/>
      </c>
      <c r="N61" s="196" t="str">
        <f t="shared" si="31"/>
        <v/>
      </c>
      <c r="O61" s="197" t="str">
        <f t="shared" si="31"/>
        <v/>
      </c>
      <c r="P61" s="208"/>
      <c r="Q61" s="208"/>
      <c r="R61" s="208"/>
      <c r="S61" s="208"/>
      <c r="T61" s="208"/>
      <c r="U61" s="208"/>
      <c r="V61" s="208"/>
      <c r="W61" s="208"/>
      <c r="X61" s="208"/>
      <c r="Y61" s="208"/>
      <c r="Z61" s="208"/>
    </row>
    <row r="62" spans="1:27" ht="15" customHeight="1">
      <c r="A62" s="60">
        <v>14</v>
      </c>
      <c r="B62" s="407" t="str">
        <f>IF(NameAP14&gt;"",NameAP14,"")</f>
        <v/>
      </c>
      <c r="C62" s="408"/>
      <c r="D62" s="195" t="str">
        <f>IF(AND(NameAP14,BeginnAP14&lt;=D$48,EndeAP14&gt;=D$48),"xxx","")</f>
        <v/>
      </c>
      <c r="E62" s="196" t="str">
        <f t="shared" ref="E62:O62" si="32">IF(AND(NameAP14,BeginnAP14&lt;=E$48,EndeAP14&gt;=E$48),"xxx","")</f>
        <v/>
      </c>
      <c r="F62" s="196" t="str">
        <f t="shared" si="32"/>
        <v/>
      </c>
      <c r="G62" s="196" t="str">
        <f t="shared" si="32"/>
        <v/>
      </c>
      <c r="H62" s="196" t="str">
        <f t="shared" si="32"/>
        <v/>
      </c>
      <c r="I62" s="196" t="str">
        <f t="shared" si="32"/>
        <v/>
      </c>
      <c r="J62" s="196" t="str">
        <f t="shared" si="32"/>
        <v/>
      </c>
      <c r="K62" s="196" t="str">
        <f t="shared" si="32"/>
        <v/>
      </c>
      <c r="L62" s="196" t="str">
        <f t="shared" si="32"/>
        <v/>
      </c>
      <c r="M62" s="196" t="str">
        <f t="shared" si="32"/>
        <v/>
      </c>
      <c r="N62" s="196" t="str">
        <f t="shared" si="32"/>
        <v/>
      </c>
      <c r="O62" s="197" t="str">
        <f t="shared" si="32"/>
        <v/>
      </c>
      <c r="P62" s="208"/>
      <c r="Q62" s="208"/>
      <c r="R62" s="208"/>
      <c r="S62" s="208"/>
      <c r="T62" s="208"/>
      <c r="U62" s="208"/>
      <c r="V62" s="208"/>
      <c r="W62" s="208"/>
      <c r="X62" s="208"/>
      <c r="Y62" s="208"/>
      <c r="Z62" s="208"/>
    </row>
    <row r="63" spans="1:27" ht="15" customHeight="1" thickBot="1">
      <c r="A63" s="61">
        <v>15</v>
      </c>
      <c r="B63" s="418" t="str">
        <f>IF(NameAP15&gt;"",NameAP15,"")</f>
        <v/>
      </c>
      <c r="C63" s="419"/>
      <c r="D63" s="198" t="str">
        <f>IF(AND(NameAP15,BeginnAP15&lt;=D$48,EndeAP15&gt;=D$48),"xxx","")</f>
        <v/>
      </c>
      <c r="E63" s="199" t="str">
        <f t="shared" ref="E63:O63" si="33">IF(AND(NameAP15,BeginnAP15&lt;=E$48,EndeAP15&gt;=E$48),"xxx","")</f>
        <v/>
      </c>
      <c r="F63" s="199" t="str">
        <f t="shared" si="33"/>
        <v/>
      </c>
      <c r="G63" s="199" t="str">
        <f t="shared" si="33"/>
        <v/>
      </c>
      <c r="H63" s="199" t="str">
        <f t="shared" si="33"/>
        <v/>
      </c>
      <c r="I63" s="199" t="str">
        <f t="shared" si="33"/>
        <v/>
      </c>
      <c r="J63" s="199" t="str">
        <f t="shared" si="33"/>
        <v/>
      </c>
      <c r="K63" s="199" t="str">
        <f t="shared" si="33"/>
        <v/>
      </c>
      <c r="L63" s="199" t="str">
        <f t="shared" si="33"/>
        <v/>
      </c>
      <c r="M63" s="199" t="str">
        <f t="shared" si="33"/>
        <v/>
      </c>
      <c r="N63" s="199" t="str">
        <f t="shared" si="33"/>
        <v/>
      </c>
      <c r="O63" s="200" t="str">
        <f t="shared" si="33"/>
        <v/>
      </c>
      <c r="P63" s="208"/>
      <c r="Q63" s="208"/>
      <c r="R63" s="208"/>
      <c r="S63" s="208"/>
      <c r="T63" s="208"/>
      <c r="U63" s="208"/>
      <c r="V63" s="208"/>
      <c r="W63" s="208"/>
      <c r="X63" s="208"/>
      <c r="Y63" s="208"/>
      <c r="Z63" s="208"/>
    </row>
    <row r="64" spans="1:27" s="62" customFormat="1" ht="18" customHeight="1" thickBot="1">
      <c r="C64"/>
      <c r="D64" s="420" t="s">
        <v>39</v>
      </c>
      <c r="E64" s="421"/>
      <c r="F64" s="421"/>
      <c r="G64" s="421"/>
      <c r="H64" s="421"/>
      <c r="I64" s="421"/>
      <c r="J64" s="421"/>
      <c r="K64" s="421"/>
      <c r="L64" s="421"/>
      <c r="M64" s="421"/>
      <c r="N64" s="421"/>
      <c r="O64" s="422"/>
      <c r="P64" s="201">
        <f t="shared" ref="P64:Z64" si="34">SUM(P49:P63)</f>
        <v>0</v>
      </c>
      <c r="Q64" s="201">
        <f t="shared" si="34"/>
        <v>0</v>
      </c>
      <c r="R64" s="201">
        <f t="shared" si="34"/>
        <v>0</v>
      </c>
      <c r="S64" s="201">
        <f t="shared" si="34"/>
        <v>0</v>
      </c>
      <c r="T64" s="201">
        <f t="shared" si="34"/>
        <v>0</v>
      </c>
      <c r="U64" s="201">
        <f t="shared" si="34"/>
        <v>0</v>
      </c>
      <c r="V64" s="201">
        <f t="shared" si="34"/>
        <v>0</v>
      </c>
      <c r="W64" s="201">
        <f t="shared" si="34"/>
        <v>0</v>
      </c>
      <c r="X64" s="201">
        <f t="shared" si="34"/>
        <v>0</v>
      </c>
      <c r="Y64" s="201">
        <f t="shared" si="34"/>
        <v>0</v>
      </c>
      <c r="Z64" s="201">
        <f t="shared" si="34"/>
        <v>0</v>
      </c>
      <c r="AA64" s="206"/>
    </row>
    <row r="65" spans="1:27" s="62" customFormat="1" ht="18" customHeight="1" thickBot="1">
      <c r="C65"/>
      <c r="D65" s="423" t="s">
        <v>40</v>
      </c>
      <c r="E65" s="424"/>
      <c r="F65" s="424"/>
      <c r="G65" s="424"/>
      <c r="H65" s="424"/>
      <c r="I65" s="424"/>
      <c r="J65" s="424"/>
      <c r="K65" s="424"/>
      <c r="L65" s="424"/>
      <c r="M65" s="424"/>
      <c r="N65" s="424"/>
      <c r="O65" s="425"/>
      <c r="P65" s="202">
        <f ca="1">INDIRECT("'Personalausgaben - Kalk.ansatz'!H"&amp;COLUMN()-1)</f>
        <v>0</v>
      </c>
      <c r="Q65" s="202">
        <f ca="1">INDIRECT("'Personalausgaben - Kalk.ansatz'!H"&amp;COLUMN()-1)</f>
        <v>0</v>
      </c>
      <c r="R65" s="202">
        <f ca="1">INDIRECT("'Personalausgaben - Kalk.ansatz'!H"&amp;COLUMN()-1)</f>
        <v>0</v>
      </c>
      <c r="S65" s="202">
        <f ca="1">INDIRECT("'Personalausgaben - Kalk.ansatz'!H"&amp;COLUMN()-1)</f>
        <v>0</v>
      </c>
      <c r="T65" s="202">
        <f t="shared" ref="T65:Z65" ca="1" si="35">INDIRECT("'Personalausgaben - Kalk.ansatz'!H"&amp;COLUMN()-1)</f>
        <v>0</v>
      </c>
      <c r="U65" s="202">
        <f t="shared" ca="1" si="35"/>
        <v>0</v>
      </c>
      <c r="V65" s="202">
        <f t="shared" ca="1" si="35"/>
        <v>0</v>
      </c>
      <c r="W65" s="202">
        <f t="shared" ca="1" si="35"/>
        <v>0</v>
      </c>
      <c r="X65" s="202">
        <f t="shared" ca="1" si="35"/>
        <v>0</v>
      </c>
      <c r="Y65" s="202">
        <f t="shared" ca="1" si="35"/>
        <v>0</v>
      </c>
      <c r="Z65" s="202">
        <f t="shared" ca="1" si="35"/>
        <v>0</v>
      </c>
      <c r="AA65" s="206"/>
    </row>
    <row r="66" spans="1:27" s="62" customFormat="1" ht="18" customHeight="1" thickBot="1">
      <c r="C66"/>
      <c r="D66" s="426" t="s">
        <v>80</v>
      </c>
      <c r="E66" s="427"/>
      <c r="F66" s="427"/>
      <c r="G66" s="427"/>
      <c r="H66" s="427"/>
      <c r="I66" s="427"/>
      <c r="J66" s="427"/>
      <c r="K66" s="427"/>
      <c r="L66" s="427"/>
      <c r="M66" s="427"/>
      <c r="N66" s="427"/>
      <c r="O66" s="428"/>
      <c r="P66" s="201">
        <f t="shared" ref="P66:Z66" ca="1" si="36">P64*P65</f>
        <v>0</v>
      </c>
      <c r="Q66" s="201">
        <f t="shared" ca="1" si="36"/>
        <v>0</v>
      </c>
      <c r="R66" s="201">
        <f t="shared" ca="1" si="36"/>
        <v>0</v>
      </c>
      <c r="S66" s="201">
        <f t="shared" ca="1" si="36"/>
        <v>0</v>
      </c>
      <c r="T66" s="201">
        <f t="shared" ca="1" si="36"/>
        <v>0</v>
      </c>
      <c r="U66" s="201">
        <f t="shared" ca="1" si="36"/>
        <v>0</v>
      </c>
      <c r="V66" s="201">
        <f t="shared" ca="1" si="36"/>
        <v>0</v>
      </c>
      <c r="W66" s="201">
        <f t="shared" ca="1" si="36"/>
        <v>0</v>
      </c>
      <c r="X66" s="201">
        <f t="shared" ca="1" si="36"/>
        <v>0</v>
      </c>
      <c r="Y66" s="201">
        <f t="shared" ca="1" si="36"/>
        <v>0</v>
      </c>
      <c r="Z66" s="201">
        <f t="shared" ca="1" si="36"/>
        <v>0</v>
      </c>
      <c r="AA66" s="206"/>
    </row>
    <row r="67" spans="1:27" ht="13.5" thickBot="1">
      <c r="P67" s="203"/>
      <c r="Q67" s="204"/>
      <c r="R67" s="204"/>
      <c r="S67" s="204"/>
      <c r="T67" s="204"/>
      <c r="U67" s="204"/>
      <c r="V67" s="204"/>
      <c r="W67" s="204"/>
      <c r="X67" s="204"/>
      <c r="Y67" s="204"/>
      <c r="Z67" s="204"/>
      <c r="AA67" s="204"/>
    </row>
    <row r="68" spans="1:27" ht="12.75" customHeight="1" thickBot="1">
      <c r="C68" s="176"/>
      <c r="D68" s="176"/>
      <c r="P68" s="203"/>
      <c r="Q68" s="204"/>
      <c r="R68" s="204"/>
      <c r="S68" s="204"/>
      <c r="T68" s="204"/>
      <c r="U68" s="206" t="s">
        <v>41</v>
      </c>
      <c r="V68" s="206"/>
      <c r="W68" s="429">
        <f ca="1">SUM(P66:BA66)</f>
        <v>0</v>
      </c>
      <c r="X68" s="430"/>
      <c r="Y68" s="431"/>
      <c r="Z68" s="343"/>
      <c r="AA68" s="204"/>
    </row>
    <row r="69" spans="1:27" ht="14.25" customHeight="1" thickBot="1">
      <c r="C69" s="288" t="s">
        <v>179</v>
      </c>
      <c r="D69" s="179"/>
      <c r="P69" s="203"/>
      <c r="Q69" s="204"/>
      <c r="R69" s="204"/>
      <c r="S69" s="204"/>
      <c r="T69" s="206"/>
      <c r="U69" s="212" t="str">
        <f>IF(YEAR(Beginn)&gt;1900,YEAR(Beginn)+1,"")</f>
        <v/>
      </c>
      <c r="V69" s="206"/>
      <c r="W69" s="432"/>
      <c r="X69" s="433"/>
      <c r="Y69" s="434"/>
      <c r="Z69" s="343"/>
      <c r="AA69" s="204"/>
    </row>
    <row r="70" spans="1:27">
      <c r="C70" s="176"/>
      <c r="D70" s="176"/>
    </row>
    <row r="78" spans="1:27" s="40" customFormat="1" ht="20.25">
      <c r="A78" s="392" t="s">
        <v>79</v>
      </c>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341"/>
    </row>
    <row r="79" spans="1:27" s="40" customFormat="1" ht="3.75" customHeight="1">
      <c r="A79" s="49"/>
      <c r="B79" s="49"/>
      <c r="C79" s="50"/>
      <c r="D79" s="50"/>
      <c r="E79" s="50"/>
      <c r="F79" s="51"/>
      <c r="G79" s="50"/>
      <c r="H79" s="48"/>
      <c r="I79" s="48"/>
      <c r="J79" s="48"/>
      <c r="K79" s="48"/>
      <c r="L79" s="48"/>
      <c r="M79" s="48"/>
      <c r="N79" s="48"/>
      <c r="O79" s="48"/>
      <c r="P79" s="48"/>
      <c r="Q79" s="48"/>
      <c r="R79" s="48"/>
      <c r="S79" s="48"/>
      <c r="T79" s="48"/>
      <c r="U79" s="48"/>
      <c r="V79" s="48"/>
      <c r="W79" s="48"/>
      <c r="X79" s="48"/>
      <c r="Y79" s="48"/>
      <c r="Z79" s="48"/>
    </row>
    <row r="80" spans="1:27">
      <c r="A80" s="410" t="s">
        <v>32</v>
      </c>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340"/>
    </row>
    <row r="81" spans="1:26" ht="13.5" thickBot="1"/>
    <row r="82" spans="1:26" ht="25.5" customHeight="1" thickBot="1">
      <c r="A82" s="412" t="s">
        <v>33</v>
      </c>
      <c r="B82" s="412"/>
      <c r="C82" s="412"/>
      <c r="D82" s="412"/>
      <c r="E82" s="412"/>
      <c r="F82" s="412"/>
      <c r="G82" s="412"/>
      <c r="H82" s="412"/>
      <c r="I82" s="412"/>
      <c r="J82" s="412"/>
      <c r="K82" s="412"/>
      <c r="L82" s="412"/>
      <c r="M82" s="412"/>
      <c r="N82" s="412"/>
      <c r="O82" s="412"/>
      <c r="P82" s="412"/>
      <c r="Q82" s="412"/>
      <c r="R82" s="412"/>
      <c r="S82" s="53"/>
      <c r="T82" s="412" t="s">
        <v>34</v>
      </c>
      <c r="U82" s="413"/>
      <c r="V82" s="416" t="str">
        <f>IF(YEAR(Beginn)&gt;1900,YEAR(Beginn)+2,"")</f>
        <v/>
      </c>
      <c r="W82" s="417"/>
    </row>
    <row r="83" spans="1:26" ht="13.5" thickBot="1"/>
    <row r="84" spans="1:26" ht="18" customHeight="1" thickBot="1">
      <c r="A84" s="396" t="s">
        <v>35</v>
      </c>
      <c r="B84" s="397"/>
      <c r="C84" s="398"/>
      <c r="D84" s="399" t="s">
        <v>36</v>
      </c>
      <c r="E84" s="399"/>
      <c r="F84" s="399"/>
      <c r="G84" s="399"/>
      <c r="H84" s="399"/>
      <c r="I84" s="399"/>
      <c r="J84" s="399"/>
      <c r="K84" s="399"/>
      <c r="L84" s="399"/>
      <c r="M84" s="399"/>
      <c r="N84" s="399"/>
      <c r="O84" s="399"/>
      <c r="P84" s="400" t="s">
        <v>37</v>
      </c>
      <c r="Q84" s="401"/>
      <c r="R84" s="401"/>
      <c r="S84" s="401"/>
      <c r="T84" s="401"/>
      <c r="U84" s="401"/>
      <c r="V84" s="401"/>
      <c r="W84" s="401"/>
      <c r="X84" s="401"/>
      <c r="Y84" s="402"/>
      <c r="Z84" s="342"/>
    </row>
    <row r="85" spans="1:26" s="58" customFormat="1" ht="18" customHeight="1" thickBot="1">
      <c r="A85" s="54" t="s">
        <v>38</v>
      </c>
      <c r="B85" s="403" t="s">
        <v>30</v>
      </c>
      <c r="C85" s="404"/>
      <c r="D85" s="165">
        <f>DATEVALUE(CONCATENATE("01.01.",YEAR(Beginn+2*366)))</f>
        <v>732</v>
      </c>
      <c r="E85" s="166">
        <f>DATEVALUE(CONCATENATE("01.02.",YEAR(Beginn+2*366)))</f>
        <v>763</v>
      </c>
      <c r="F85" s="166">
        <f>DATEVALUE(CONCATENATE("01.03.",YEAR(Beginn+2*366)))</f>
        <v>791</v>
      </c>
      <c r="G85" s="166">
        <f>DATEVALUE(CONCATENATE("01.04.",YEAR(Beginn+2*366)))</f>
        <v>822</v>
      </c>
      <c r="H85" s="166">
        <f>DATEVALUE(CONCATENATE("01.05.",YEAR(Beginn+2*366)))</f>
        <v>852</v>
      </c>
      <c r="I85" s="166">
        <f>DATEVALUE(CONCATENATE("01.06.",YEAR(Beginn+2*366)))</f>
        <v>883</v>
      </c>
      <c r="J85" s="166">
        <f>DATEVALUE(CONCATENATE("01.07.",YEAR(Beginn+2*366)))</f>
        <v>913</v>
      </c>
      <c r="K85" s="166">
        <f>DATEVALUE(CONCATENATE("01.08.",YEAR(Beginn+2*366)))</f>
        <v>944</v>
      </c>
      <c r="L85" s="166">
        <f>DATEVALUE(CONCATENATE("01.09.",YEAR(Beginn+2*366)))</f>
        <v>975</v>
      </c>
      <c r="M85" s="166">
        <f>DATEVALUE(CONCATENATE("01.10.",YEAR(Beginn+2*366)))</f>
        <v>1005</v>
      </c>
      <c r="N85" s="166">
        <f>DATEVALUE(CONCATENATE("01.11.",YEAR(Beginn+2*366)))</f>
        <v>1036</v>
      </c>
      <c r="O85" s="167">
        <f>DATEVALUE(CONCATENATE("01.12.",YEAR(Beginn+2*366)))</f>
        <v>1066</v>
      </c>
      <c r="P85" s="162">
        <v>1</v>
      </c>
      <c r="Q85" s="56">
        <v>2</v>
      </c>
      <c r="R85" s="56">
        <v>3</v>
      </c>
      <c r="S85" s="56">
        <v>4</v>
      </c>
      <c r="T85" s="56">
        <v>5</v>
      </c>
      <c r="U85" s="56">
        <v>6</v>
      </c>
      <c r="V85" s="56">
        <v>7</v>
      </c>
      <c r="W85" s="56">
        <v>8</v>
      </c>
      <c r="X85" s="56">
        <v>9</v>
      </c>
      <c r="Y85" s="57">
        <f>X85+1</f>
        <v>10</v>
      </c>
      <c r="Z85" s="56">
        <f>Y85+1</f>
        <v>11</v>
      </c>
    </row>
    <row r="86" spans="1:26" ht="15" customHeight="1">
      <c r="A86" s="59">
        <v>1</v>
      </c>
      <c r="B86" s="405" t="str">
        <f>IF(NameAP1&gt;"",NameAP1,"")</f>
        <v/>
      </c>
      <c r="C86" s="406"/>
      <c r="D86" s="209" t="str">
        <f>IF(AND(NameAP1,BeginnAP1&lt;=D$85,EndeAP1&gt;=D$85),"xxx","")</f>
        <v/>
      </c>
      <c r="E86" s="210" t="str">
        <f t="shared" ref="E86:O86" si="37">IF(AND(NameAP1,BeginnAP1&lt;=E$85,EndeAP1&gt;=E$85),"xxx","")</f>
        <v/>
      </c>
      <c r="F86" s="210" t="str">
        <f t="shared" si="37"/>
        <v/>
      </c>
      <c r="G86" s="210" t="str">
        <f t="shared" si="37"/>
        <v/>
      </c>
      <c r="H86" s="210" t="str">
        <f t="shared" si="37"/>
        <v/>
      </c>
      <c r="I86" s="210" t="str">
        <f t="shared" si="37"/>
        <v/>
      </c>
      <c r="J86" s="210" t="str">
        <f t="shared" si="37"/>
        <v/>
      </c>
      <c r="K86" s="210" t="str">
        <f t="shared" si="37"/>
        <v/>
      </c>
      <c r="L86" s="210" t="str">
        <f t="shared" si="37"/>
        <v/>
      </c>
      <c r="M86" s="210" t="str">
        <f t="shared" si="37"/>
        <v/>
      </c>
      <c r="N86" s="210" t="str">
        <f t="shared" si="37"/>
        <v/>
      </c>
      <c r="O86" s="211" t="str">
        <f t="shared" si="37"/>
        <v/>
      </c>
      <c r="P86" s="208"/>
      <c r="Q86" s="208"/>
      <c r="R86" s="208"/>
      <c r="S86" s="208"/>
      <c r="T86" s="208"/>
      <c r="U86" s="208"/>
      <c r="V86" s="208"/>
      <c r="W86" s="208"/>
      <c r="X86" s="208"/>
      <c r="Y86" s="208"/>
      <c r="Z86" s="208"/>
    </row>
    <row r="87" spans="1:26" ht="15" customHeight="1">
      <c r="A87" s="60">
        <v>2</v>
      </c>
      <c r="B87" s="407" t="str">
        <f>IF(NameAP2&gt;"",NameAP2,"")</f>
        <v/>
      </c>
      <c r="C87" s="408"/>
      <c r="D87" s="195" t="str">
        <f>IF(AND(NameAP2,BeginnAP2&lt;=D$85,EndeAP2&gt;=D$85),"xxx","")</f>
        <v/>
      </c>
      <c r="E87" s="196" t="str">
        <f t="shared" ref="E87:O87" si="38">IF(AND(NameAP2,BeginnAP2&lt;=E$85,EndeAP2&gt;=E$85),"xxx","")</f>
        <v/>
      </c>
      <c r="F87" s="196" t="str">
        <f t="shared" si="38"/>
        <v/>
      </c>
      <c r="G87" s="196" t="str">
        <f t="shared" si="38"/>
        <v/>
      </c>
      <c r="H87" s="196" t="str">
        <f t="shared" si="38"/>
        <v/>
      </c>
      <c r="I87" s="196" t="str">
        <f t="shared" si="38"/>
        <v/>
      </c>
      <c r="J87" s="196" t="str">
        <f t="shared" si="38"/>
        <v/>
      </c>
      <c r="K87" s="196" t="str">
        <f t="shared" si="38"/>
        <v/>
      </c>
      <c r="L87" s="196" t="str">
        <f t="shared" si="38"/>
        <v/>
      </c>
      <c r="M87" s="196" t="str">
        <f t="shared" si="38"/>
        <v/>
      </c>
      <c r="N87" s="196" t="str">
        <f t="shared" si="38"/>
        <v/>
      </c>
      <c r="O87" s="197" t="str">
        <f t="shared" si="38"/>
        <v/>
      </c>
      <c r="P87" s="208"/>
      <c r="Q87" s="208"/>
      <c r="R87" s="208"/>
      <c r="S87" s="208"/>
      <c r="T87" s="208"/>
      <c r="U87" s="208"/>
      <c r="V87" s="208"/>
      <c r="W87" s="208"/>
      <c r="X87" s="208"/>
      <c r="Y87" s="208"/>
      <c r="Z87" s="208"/>
    </row>
    <row r="88" spans="1:26" ht="15" customHeight="1">
      <c r="A88" s="60">
        <v>3</v>
      </c>
      <c r="B88" s="407" t="str">
        <f>IF(NameAP3&gt;"",NameAP3,"")</f>
        <v/>
      </c>
      <c r="C88" s="408"/>
      <c r="D88" s="195" t="str">
        <f>IF(AND(NameAP3,BeginnAP3&lt;=D$85,EndeAP3&gt;=D$85),"xxx","")</f>
        <v/>
      </c>
      <c r="E88" s="196" t="str">
        <f t="shared" ref="E88:O88" si="39">IF(AND(NameAP3,BeginnAP3&lt;=E$85,EndeAP3&gt;=E$85),"xxx","")</f>
        <v/>
      </c>
      <c r="F88" s="196" t="str">
        <f t="shared" si="39"/>
        <v/>
      </c>
      <c r="G88" s="196" t="str">
        <f t="shared" si="39"/>
        <v/>
      </c>
      <c r="H88" s="196" t="str">
        <f t="shared" si="39"/>
        <v/>
      </c>
      <c r="I88" s="196" t="str">
        <f t="shared" si="39"/>
        <v/>
      </c>
      <c r="J88" s="196" t="str">
        <f t="shared" si="39"/>
        <v/>
      </c>
      <c r="K88" s="196" t="str">
        <f t="shared" si="39"/>
        <v/>
      </c>
      <c r="L88" s="196" t="str">
        <f t="shared" si="39"/>
        <v/>
      </c>
      <c r="M88" s="196" t="str">
        <f t="shared" si="39"/>
        <v/>
      </c>
      <c r="N88" s="196" t="str">
        <f t="shared" si="39"/>
        <v/>
      </c>
      <c r="O88" s="197" t="str">
        <f t="shared" si="39"/>
        <v/>
      </c>
      <c r="P88" s="208"/>
      <c r="Q88" s="208"/>
      <c r="R88" s="208"/>
      <c r="S88" s="208"/>
      <c r="T88" s="208"/>
      <c r="U88" s="208"/>
      <c r="V88" s="208"/>
      <c r="W88" s="208"/>
      <c r="X88" s="208"/>
      <c r="Y88" s="208"/>
      <c r="Z88" s="208"/>
    </row>
    <row r="89" spans="1:26" ht="15" customHeight="1">
      <c r="A89" s="60">
        <v>4</v>
      </c>
      <c r="B89" s="407" t="str">
        <f>IF(NameAP4&gt;"",NameAP4,"")</f>
        <v/>
      </c>
      <c r="C89" s="408"/>
      <c r="D89" s="195" t="str">
        <f>IF(AND(NameAP4,BeginnAP4&lt;=D$85,EndeAP4&gt;=D$85),"xxx","")</f>
        <v/>
      </c>
      <c r="E89" s="196" t="str">
        <f t="shared" ref="E89:O89" si="40">IF(AND(NameAP4,BeginnAP4&lt;=E$85,EndeAP4&gt;=E$85),"xxx","")</f>
        <v/>
      </c>
      <c r="F89" s="196" t="str">
        <f t="shared" si="40"/>
        <v/>
      </c>
      <c r="G89" s="196" t="str">
        <f t="shared" si="40"/>
        <v/>
      </c>
      <c r="H89" s="196" t="str">
        <f t="shared" si="40"/>
        <v/>
      </c>
      <c r="I89" s="196" t="str">
        <f t="shared" si="40"/>
        <v/>
      </c>
      <c r="J89" s="196" t="str">
        <f t="shared" si="40"/>
        <v/>
      </c>
      <c r="K89" s="196" t="str">
        <f t="shared" si="40"/>
        <v/>
      </c>
      <c r="L89" s="196" t="str">
        <f t="shared" si="40"/>
        <v/>
      </c>
      <c r="M89" s="196" t="str">
        <f t="shared" si="40"/>
        <v/>
      </c>
      <c r="N89" s="196" t="str">
        <f t="shared" si="40"/>
        <v/>
      </c>
      <c r="O89" s="197" t="str">
        <f t="shared" si="40"/>
        <v/>
      </c>
      <c r="P89" s="208"/>
      <c r="Q89" s="208"/>
      <c r="R89" s="208"/>
      <c r="S89" s="208"/>
      <c r="T89" s="208"/>
      <c r="U89" s="208"/>
      <c r="V89" s="208"/>
      <c r="W89" s="208"/>
      <c r="X89" s="208"/>
      <c r="Y89" s="208"/>
      <c r="Z89" s="208"/>
    </row>
    <row r="90" spans="1:26" ht="15" customHeight="1">
      <c r="A90" s="60">
        <v>5</v>
      </c>
      <c r="B90" s="407" t="str">
        <f>IF(NameAP5&gt;"",NameAP5,"")</f>
        <v/>
      </c>
      <c r="C90" s="408"/>
      <c r="D90" s="195" t="str">
        <f>IF(AND(NameAP5,BeginnAP5&lt;=D$85,EndeAP5&gt;=D$85),"xxx","")</f>
        <v/>
      </c>
      <c r="E90" s="196" t="str">
        <f t="shared" ref="E90:O90" si="41">IF(AND(NameAP5,BeginnAP5&lt;=E$85,EndeAP5&gt;=E$85),"xxx","")</f>
        <v/>
      </c>
      <c r="F90" s="196" t="str">
        <f t="shared" si="41"/>
        <v/>
      </c>
      <c r="G90" s="196" t="str">
        <f t="shared" si="41"/>
        <v/>
      </c>
      <c r="H90" s="196" t="str">
        <f t="shared" si="41"/>
        <v/>
      </c>
      <c r="I90" s="196" t="str">
        <f t="shared" si="41"/>
        <v/>
      </c>
      <c r="J90" s="196" t="str">
        <f t="shared" si="41"/>
        <v/>
      </c>
      <c r="K90" s="196" t="str">
        <f t="shared" si="41"/>
        <v/>
      </c>
      <c r="L90" s="196" t="str">
        <f t="shared" si="41"/>
        <v/>
      </c>
      <c r="M90" s="196" t="str">
        <f t="shared" si="41"/>
        <v/>
      </c>
      <c r="N90" s="196" t="str">
        <f t="shared" si="41"/>
        <v/>
      </c>
      <c r="O90" s="197" t="str">
        <f t="shared" si="41"/>
        <v/>
      </c>
      <c r="P90" s="208"/>
      <c r="Q90" s="208"/>
      <c r="R90" s="208"/>
      <c r="S90" s="208"/>
      <c r="T90" s="208"/>
      <c r="U90" s="208"/>
      <c r="V90" s="208"/>
      <c r="W90" s="208"/>
      <c r="X90" s="208"/>
      <c r="Y90" s="208"/>
      <c r="Z90" s="208"/>
    </row>
    <row r="91" spans="1:26" ht="15" customHeight="1">
      <c r="A91" s="60">
        <v>6</v>
      </c>
      <c r="B91" s="407" t="str">
        <f>IF(NameAP6&gt;"",NameAP6,"")</f>
        <v/>
      </c>
      <c r="C91" s="408"/>
      <c r="D91" s="195" t="str">
        <f>IF(AND(NameAP6,BeginnAP6&lt;=D$85,EndeAP6&gt;=D$85),"xxx","")</f>
        <v/>
      </c>
      <c r="E91" s="196" t="str">
        <f t="shared" ref="E91:O91" si="42">IF(AND(NameAP6,BeginnAP6&lt;=E$85,EndeAP6&gt;=E$85),"xxx","")</f>
        <v/>
      </c>
      <c r="F91" s="196" t="str">
        <f t="shared" si="42"/>
        <v/>
      </c>
      <c r="G91" s="196" t="str">
        <f t="shared" si="42"/>
        <v/>
      </c>
      <c r="H91" s="196" t="str">
        <f t="shared" si="42"/>
        <v/>
      </c>
      <c r="I91" s="196" t="str">
        <f t="shared" si="42"/>
        <v/>
      </c>
      <c r="J91" s="196" t="str">
        <f t="shared" si="42"/>
        <v/>
      </c>
      <c r="K91" s="196" t="str">
        <f t="shared" si="42"/>
        <v/>
      </c>
      <c r="L91" s="196" t="str">
        <f t="shared" si="42"/>
        <v/>
      </c>
      <c r="M91" s="196" t="str">
        <f t="shared" si="42"/>
        <v/>
      </c>
      <c r="N91" s="196" t="str">
        <f t="shared" si="42"/>
        <v/>
      </c>
      <c r="O91" s="197" t="str">
        <f t="shared" si="42"/>
        <v/>
      </c>
      <c r="P91" s="208"/>
      <c r="Q91" s="208"/>
      <c r="R91" s="208"/>
      <c r="S91" s="208"/>
      <c r="T91" s="208"/>
      <c r="U91" s="208"/>
      <c r="V91" s="208"/>
      <c r="W91" s="208"/>
      <c r="X91" s="208"/>
      <c r="Y91" s="208"/>
      <c r="Z91" s="208"/>
    </row>
    <row r="92" spans="1:26" ht="15" customHeight="1">
      <c r="A92" s="60">
        <v>7</v>
      </c>
      <c r="B92" s="407" t="str">
        <f>IF(NameAP7&gt;"",NameAP7,"")</f>
        <v/>
      </c>
      <c r="C92" s="408"/>
      <c r="D92" s="195" t="str">
        <f>IF(AND(NameAP7,BeginnAP7&lt;=D$85,EndeAP7&gt;=D$85),"xxx","")</f>
        <v/>
      </c>
      <c r="E92" s="196" t="str">
        <f t="shared" ref="E92:O92" si="43">IF(AND(NameAP7,BeginnAP7&lt;=E$85,EndeAP7&gt;=E$85),"xxx","")</f>
        <v/>
      </c>
      <c r="F92" s="196" t="str">
        <f t="shared" si="43"/>
        <v/>
      </c>
      <c r="G92" s="196" t="str">
        <f t="shared" si="43"/>
        <v/>
      </c>
      <c r="H92" s="196" t="str">
        <f t="shared" si="43"/>
        <v/>
      </c>
      <c r="I92" s="196" t="str">
        <f t="shared" si="43"/>
        <v/>
      </c>
      <c r="J92" s="196" t="str">
        <f t="shared" si="43"/>
        <v/>
      </c>
      <c r="K92" s="196" t="str">
        <f t="shared" si="43"/>
        <v/>
      </c>
      <c r="L92" s="196" t="str">
        <f t="shared" si="43"/>
        <v/>
      </c>
      <c r="M92" s="196" t="str">
        <f t="shared" si="43"/>
        <v/>
      </c>
      <c r="N92" s="196" t="str">
        <f t="shared" si="43"/>
        <v/>
      </c>
      <c r="O92" s="197" t="str">
        <f t="shared" si="43"/>
        <v/>
      </c>
      <c r="P92" s="208"/>
      <c r="Q92" s="208"/>
      <c r="R92" s="208"/>
      <c r="S92" s="208"/>
      <c r="T92" s="208"/>
      <c r="U92" s="208"/>
      <c r="V92" s="208"/>
      <c r="W92" s="208"/>
      <c r="X92" s="208"/>
      <c r="Y92" s="208"/>
      <c r="Z92" s="208"/>
    </row>
    <row r="93" spans="1:26" ht="15" customHeight="1">
      <c r="A93" s="60">
        <v>8</v>
      </c>
      <c r="B93" s="407" t="str">
        <f>IF(NameAP8&gt;"",NameAP8,"")</f>
        <v/>
      </c>
      <c r="C93" s="408"/>
      <c r="D93" s="195" t="str">
        <f>IF(AND(NameAP8,BeginnAP8&lt;=D$85,EndeAP8&gt;=D$85),"xxx","")</f>
        <v/>
      </c>
      <c r="E93" s="196" t="str">
        <f t="shared" ref="E93:O93" si="44">IF(AND(NameAP8,BeginnAP8&lt;=E$85,EndeAP8&gt;=E$85),"xxx","")</f>
        <v/>
      </c>
      <c r="F93" s="196" t="str">
        <f t="shared" si="44"/>
        <v/>
      </c>
      <c r="G93" s="196" t="str">
        <f t="shared" si="44"/>
        <v/>
      </c>
      <c r="H93" s="196" t="str">
        <f t="shared" si="44"/>
        <v/>
      </c>
      <c r="I93" s="196" t="str">
        <f t="shared" si="44"/>
        <v/>
      </c>
      <c r="J93" s="196" t="str">
        <f t="shared" si="44"/>
        <v/>
      </c>
      <c r="K93" s="196" t="str">
        <f t="shared" si="44"/>
        <v/>
      </c>
      <c r="L93" s="196" t="str">
        <f t="shared" si="44"/>
        <v/>
      </c>
      <c r="M93" s="196" t="str">
        <f t="shared" si="44"/>
        <v/>
      </c>
      <c r="N93" s="196" t="str">
        <f t="shared" si="44"/>
        <v/>
      </c>
      <c r="O93" s="197" t="str">
        <f t="shared" si="44"/>
        <v/>
      </c>
      <c r="P93" s="208"/>
      <c r="Q93" s="208"/>
      <c r="R93" s="208"/>
      <c r="S93" s="208"/>
      <c r="T93" s="208"/>
      <c r="U93" s="208"/>
      <c r="V93" s="208"/>
      <c r="W93" s="208"/>
      <c r="X93" s="208"/>
      <c r="Y93" s="208"/>
      <c r="Z93" s="208"/>
    </row>
    <row r="94" spans="1:26" ht="15" customHeight="1">
      <c r="A94" s="60">
        <v>9</v>
      </c>
      <c r="B94" s="407" t="str">
        <f>IF(NameAP9&gt;"",NameAP9,"")</f>
        <v/>
      </c>
      <c r="C94" s="408"/>
      <c r="D94" s="195" t="str">
        <f>IF(AND(NameAP9,BeginnAP9&lt;=D$85,EndeAP9&gt;=D$85),"xxx","")</f>
        <v/>
      </c>
      <c r="E94" s="196" t="str">
        <f t="shared" ref="E94:O94" si="45">IF(AND(NameAP9,BeginnAP9&lt;=E$85,EndeAP9&gt;=E$85),"xxx","")</f>
        <v/>
      </c>
      <c r="F94" s="196" t="str">
        <f t="shared" si="45"/>
        <v/>
      </c>
      <c r="G94" s="196" t="str">
        <f t="shared" si="45"/>
        <v/>
      </c>
      <c r="H94" s="196" t="str">
        <f t="shared" si="45"/>
        <v/>
      </c>
      <c r="I94" s="196" t="str">
        <f t="shared" si="45"/>
        <v/>
      </c>
      <c r="J94" s="196" t="str">
        <f t="shared" si="45"/>
        <v/>
      </c>
      <c r="K94" s="196" t="str">
        <f t="shared" si="45"/>
        <v/>
      </c>
      <c r="L94" s="196" t="str">
        <f t="shared" si="45"/>
        <v/>
      </c>
      <c r="M94" s="196" t="str">
        <f t="shared" si="45"/>
        <v/>
      </c>
      <c r="N94" s="196" t="str">
        <f t="shared" si="45"/>
        <v/>
      </c>
      <c r="O94" s="197" t="str">
        <f t="shared" si="45"/>
        <v/>
      </c>
      <c r="P94" s="208"/>
      <c r="Q94" s="208"/>
      <c r="R94" s="208"/>
      <c r="S94" s="208"/>
      <c r="T94" s="208"/>
      <c r="U94" s="208"/>
      <c r="V94" s="208"/>
      <c r="W94" s="208"/>
      <c r="X94" s="208"/>
      <c r="Y94" s="208"/>
      <c r="Z94" s="208"/>
    </row>
    <row r="95" spans="1:26" ht="15" customHeight="1">
      <c r="A95" s="60">
        <v>10</v>
      </c>
      <c r="B95" s="407" t="str">
        <f>IF(NameAP10&gt;"",NameAP10,"")</f>
        <v/>
      </c>
      <c r="C95" s="408"/>
      <c r="D95" s="195" t="str">
        <f>IF(AND(NameAP10,BeginnAP10&lt;=D$85,EndeAP10&gt;=D$85),"xxx","")</f>
        <v/>
      </c>
      <c r="E95" s="196" t="str">
        <f t="shared" ref="E95:O95" si="46">IF(AND(NameAP10,BeginnAP10&lt;=E$85,EndeAP10&gt;=E$85),"xxx","")</f>
        <v/>
      </c>
      <c r="F95" s="196" t="str">
        <f t="shared" si="46"/>
        <v/>
      </c>
      <c r="G95" s="196" t="str">
        <f t="shared" si="46"/>
        <v/>
      </c>
      <c r="H95" s="196" t="str">
        <f t="shared" si="46"/>
        <v/>
      </c>
      <c r="I95" s="196" t="str">
        <f t="shared" si="46"/>
        <v/>
      </c>
      <c r="J95" s="196" t="str">
        <f t="shared" si="46"/>
        <v/>
      </c>
      <c r="K95" s="196" t="str">
        <f t="shared" si="46"/>
        <v/>
      </c>
      <c r="L95" s="196" t="str">
        <f t="shared" si="46"/>
        <v/>
      </c>
      <c r="M95" s="196" t="str">
        <f t="shared" si="46"/>
        <v/>
      </c>
      <c r="N95" s="196" t="str">
        <f t="shared" si="46"/>
        <v/>
      </c>
      <c r="O95" s="197" t="str">
        <f t="shared" si="46"/>
        <v/>
      </c>
      <c r="P95" s="208"/>
      <c r="Q95" s="208"/>
      <c r="R95" s="208"/>
      <c r="S95" s="208"/>
      <c r="T95" s="208"/>
      <c r="U95" s="208"/>
      <c r="V95" s="208"/>
      <c r="W95" s="208"/>
      <c r="X95" s="208"/>
      <c r="Y95" s="208"/>
      <c r="Z95" s="208"/>
    </row>
    <row r="96" spans="1:26" ht="15" customHeight="1">
      <c r="A96" s="60">
        <v>11</v>
      </c>
      <c r="B96" s="407" t="str">
        <f>IF(NameAP11&gt;"",NameAP11,"")</f>
        <v/>
      </c>
      <c r="C96" s="408"/>
      <c r="D96" s="195" t="str">
        <f>IF(AND(NameAP11,BeginnAP11&lt;=D$85,EndeAP11&gt;=D$85),"xxx","")</f>
        <v/>
      </c>
      <c r="E96" s="196" t="str">
        <f t="shared" ref="E96:O96" si="47">IF(AND(NameAP11,BeginnAP11&lt;=E$85,EndeAP11&gt;=E$85),"xxx","")</f>
        <v/>
      </c>
      <c r="F96" s="196" t="str">
        <f t="shared" si="47"/>
        <v/>
      </c>
      <c r="G96" s="196" t="str">
        <f t="shared" si="47"/>
        <v/>
      </c>
      <c r="H96" s="196" t="str">
        <f t="shared" si="47"/>
        <v/>
      </c>
      <c r="I96" s="196" t="str">
        <f t="shared" si="47"/>
        <v/>
      </c>
      <c r="J96" s="196" t="str">
        <f t="shared" si="47"/>
        <v/>
      </c>
      <c r="K96" s="196" t="str">
        <f t="shared" si="47"/>
        <v/>
      </c>
      <c r="L96" s="196" t="str">
        <f t="shared" si="47"/>
        <v/>
      </c>
      <c r="M96" s="196" t="str">
        <f t="shared" si="47"/>
        <v/>
      </c>
      <c r="N96" s="196" t="str">
        <f t="shared" si="47"/>
        <v/>
      </c>
      <c r="O96" s="197" t="str">
        <f t="shared" si="47"/>
        <v/>
      </c>
      <c r="P96" s="208"/>
      <c r="Q96" s="208"/>
      <c r="R96" s="208"/>
      <c r="S96" s="208"/>
      <c r="T96" s="208"/>
      <c r="U96" s="208"/>
      <c r="V96" s="208"/>
      <c r="W96" s="208"/>
      <c r="X96" s="208"/>
      <c r="Y96" s="208"/>
      <c r="Z96" s="208"/>
    </row>
    <row r="97" spans="1:26" ht="15" customHeight="1">
      <c r="A97" s="60">
        <v>12</v>
      </c>
      <c r="B97" s="407" t="str">
        <f>IF(NameAP12&gt;"",NameAP12,"")</f>
        <v/>
      </c>
      <c r="C97" s="408"/>
      <c r="D97" s="195" t="str">
        <f>IF(AND(NameAP12,BeginnAP12&lt;=D$85,EndeAP12&gt;=D$85),"xxx","")</f>
        <v/>
      </c>
      <c r="E97" s="196" t="str">
        <f t="shared" ref="E97:O97" si="48">IF(AND(NameAP12,BeginnAP12&lt;=E$85,EndeAP12&gt;=E$85),"xxx","")</f>
        <v/>
      </c>
      <c r="F97" s="196" t="str">
        <f t="shared" si="48"/>
        <v/>
      </c>
      <c r="G97" s="196" t="str">
        <f t="shared" si="48"/>
        <v/>
      </c>
      <c r="H97" s="196" t="str">
        <f t="shared" si="48"/>
        <v/>
      </c>
      <c r="I97" s="196" t="str">
        <f t="shared" si="48"/>
        <v/>
      </c>
      <c r="J97" s="196" t="str">
        <f t="shared" si="48"/>
        <v/>
      </c>
      <c r="K97" s="196" t="str">
        <f t="shared" si="48"/>
        <v/>
      </c>
      <c r="L97" s="196" t="str">
        <f t="shared" si="48"/>
        <v/>
      </c>
      <c r="M97" s="196" t="str">
        <f t="shared" si="48"/>
        <v/>
      </c>
      <c r="N97" s="196" t="str">
        <f t="shared" si="48"/>
        <v/>
      </c>
      <c r="O97" s="197" t="str">
        <f t="shared" si="48"/>
        <v/>
      </c>
      <c r="P97" s="208"/>
      <c r="Q97" s="208"/>
      <c r="R97" s="208"/>
      <c r="S97" s="208"/>
      <c r="T97" s="208"/>
      <c r="U97" s="208"/>
      <c r="V97" s="208"/>
      <c r="W97" s="208"/>
      <c r="X97" s="208"/>
      <c r="Y97" s="208"/>
      <c r="Z97" s="208"/>
    </row>
    <row r="98" spans="1:26" ht="15" customHeight="1">
      <c r="A98" s="60">
        <v>13</v>
      </c>
      <c r="B98" s="407" t="str">
        <f>IF(NameAP13&gt;"",NameAP13,"")</f>
        <v/>
      </c>
      <c r="C98" s="408"/>
      <c r="D98" s="195" t="str">
        <f>IF(AND(NameAP13,BeginnAP13&lt;=D$85,EndeAP13&gt;=D$85),"xxx","")</f>
        <v/>
      </c>
      <c r="E98" s="196" t="str">
        <f t="shared" ref="E98:O98" si="49">IF(AND(NameAP13,BeginnAP13&lt;=E$85,EndeAP13&gt;=E$85),"xxx","")</f>
        <v/>
      </c>
      <c r="F98" s="196" t="str">
        <f t="shared" si="49"/>
        <v/>
      </c>
      <c r="G98" s="196" t="str">
        <f t="shared" si="49"/>
        <v/>
      </c>
      <c r="H98" s="196" t="str">
        <f t="shared" si="49"/>
        <v/>
      </c>
      <c r="I98" s="196" t="str">
        <f t="shared" si="49"/>
        <v/>
      </c>
      <c r="J98" s="196" t="str">
        <f t="shared" si="49"/>
        <v/>
      </c>
      <c r="K98" s="196" t="str">
        <f t="shared" si="49"/>
        <v/>
      </c>
      <c r="L98" s="196" t="str">
        <f t="shared" si="49"/>
        <v/>
      </c>
      <c r="M98" s="196" t="str">
        <f t="shared" si="49"/>
        <v/>
      </c>
      <c r="N98" s="196" t="str">
        <f t="shared" si="49"/>
        <v/>
      </c>
      <c r="O98" s="197" t="str">
        <f t="shared" si="49"/>
        <v/>
      </c>
      <c r="P98" s="208"/>
      <c r="Q98" s="208"/>
      <c r="R98" s="208"/>
      <c r="S98" s="208"/>
      <c r="T98" s="208"/>
      <c r="U98" s="208"/>
      <c r="V98" s="208"/>
      <c r="W98" s="208"/>
      <c r="X98" s="208"/>
      <c r="Y98" s="208"/>
      <c r="Z98" s="208"/>
    </row>
    <row r="99" spans="1:26" ht="15" customHeight="1">
      <c r="A99" s="60">
        <v>14</v>
      </c>
      <c r="B99" s="407" t="str">
        <f>IF(NameAP14&gt;"",NameAP14,"")</f>
        <v/>
      </c>
      <c r="C99" s="408"/>
      <c r="D99" s="195" t="str">
        <f>IF(AND(NameAP14,BeginnAP14&lt;=D$85,EndeAP14&gt;=D$85),"xxx","")</f>
        <v/>
      </c>
      <c r="E99" s="196" t="str">
        <f t="shared" ref="E99:O99" si="50">IF(AND(NameAP14,BeginnAP14&lt;=E$85,EndeAP14&gt;=E$85),"xxx","")</f>
        <v/>
      </c>
      <c r="F99" s="196" t="str">
        <f t="shared" si="50"/>
        <v/>
      </c>
      <c r="G99" s="196" t="str">
        <f t="shared" si="50"/>
        <v/>
      </c>
      <c r="H99" s="196" t="str">
        <f t="shared" si="50"/>
        <v/>
      </c>
      <c r="I99" s="196" t="str">
        <f t="shared" si="50"/>
        <v/>
      </c>
      <c r="J99" s="196" t="str">
        <f t="shared" si="50"/>
        <v/>
      </c>
      <c r="K99" s="196" t="str">
        <f t="shared" si="50"/>
        <v/>
      </c>
      <c r="L99" s="196" t="str">
        <f t="shared" si="50"/>
        <v/>
      </c>
      <c r="M99" s="196" t="str">
        <f t="shared" si="50"/>
        <v/>
      </c>
      <c r="N99" s="196" t="str">
        <f t="shared" si="50"/>
        <v/>
      </c>
      <c r="O99" s="197" t="str">
        <f t="shared" si="50"/>
        <v/>
      </c>
      <c r="P99" s="208"/>
      <c r="Q99" s="208"/>
      <c r="R99" s="208"/>
      <c r="S99" s="208"/>
      <c r="T99" s="208"/>
      <c r="U99" s="208"/>
      <c r="V99" s="208"/>
      <c r="W99" s="208"/>
      <c r="X99" s="208"/>
      <c r="Y99" s="208"/>
      <c r="Z99" s="208"/>
    </row>
    <row r="100" spans="1:26" ht="15" customHeight="1" thickBot="1">
      <c r="A100" s="61">
        <v>15</v>
      </c>
      <c r="B100" s="418" t="str">
        <f>IF(NameAP15&gt;"",NameAP15,"")</f>
        <v/>
      </c>
      <c r="C100" s="419"/>
      <c r="D100" s="198" t="str">
        <f>IF(AND(NameAP15,BeginnAP15&lt;=D$85,EndeAP15&gt;=D$85),"xxx","")</f>
        <v/>
      </c>
      <c r="E100" s="199" t="str">
        <f t="shared" ref="E100:O100" si="51">IF(AND(NameAP15,BeginnAP15&lt;=E$85,EndeAP15&gt;=E$85),"xxx","")</f>
        <v/>
      </c>
      <c r="F100" s="199" t="str">
        <f t="shared" si="51"/>
        <v/>
      </c>
      <c r="G100" s="199" t="str">
        <f t="shared" si="51"/>
        <v/>
      </c>
      <c r="H100" s="199" t="str">
        <f t="shared" si="51"/>
        <v/>
      </c>
      <c r="I100" s="199" t="str">
        <f t="shared" si="51"/>
        <v/>
      </c>
      <c r="J100" s="199" t="str">
        <f t="shared" si="51"/>
        <v/>
      </c>
      <c r="K100" s="199" t="str">
        <f t="shared" si="51"/>
        <v/>
      </c>
      <c r="L100" s="199" t="str">
        <f t="shared" si="51"/>
        <v/>
      </c>
      <c r="M100" s="199" t="str">
        <f t="shared" si="51"/>
        <v/>
      </c>
      <c r="N100" s="199" t="str">
        <f t="shared" si="51"/>
        <v/>
      </c>
      <c r="O100" s="200" t="str">
        <f t="shared" si="51"/>
        <v/>
      </c>
      <c r="P100" s="208"/>
      <c r="Q100" s="208"/>
      <c r="R100" s="208"/>
      <c r="S100" s="208"/>
      <c r="T100" s="208"/>
      <c r="U100" s="208"/>
      <c r="V100" s="208"/>
      <c r="W100" s="208"/>
      <c r="X100" s="208"/>
      <c r="Y100" s="208"/>
      <c r="Z100" s="208"/>
    </row>
    <row r="101" spans="1:26" s="62" customFormat="1" ht="18" customHeight="1" thickBot="1">
      <c r="C101"/>
      <c r="D101" s="420" t="s">
        <v>39</v>
      </c>
      <c r="E101" s="421"/>
      <c r="F101" s="421"/>
      <c r="G101" s="421"/>
      <c r="H101" s="421"/>
      <c r="I101" s="421"/>
      <c r="J101" s="421"/>
      <c r="K101" s="421"/>
      <c r="L101" s="421"/>
      <c r="M101" s="421"/>
      <c r="N101" s="421"/>
      <c r="O101" s="422"/>
      <c r="P101" s="201">
        <f t="shared" ref="P101:Z101" si="52">SUM(P86:P100)</f>
        <v>0</v>
      </c>
      <c r="Q101" s="201">
        <f t="shared" si="52"/>
        <v>0</v>
      </c>
      <c r="R101" s="201">
        <f t="shared" si="52"/>
        <v>0</v>
      </c>
      <c r="S101" s="201">
        <f t="shared" si="52"/>
        <v>0</v>
      </c>
      <c r="T101" s="201">
        <f t="shared" si="52"/>
        <v>0</v>
      </c>
      <c r="U101" s="201">
        <f t="shared" si="52"/>
        <v>0</v>
      </c>
      <c r="V101" s="201">
        <f t="shared" si="52"/>
        <v>0</v>
      </c>
      <c r="W101" s="201">
        <f t="shared" si="52"/>
        <v>0</v>
      </c>
      <c r="X101" s="201">
        <f t="shared" si="52"/>
        <v>0</v>
      </c>
      <c r="Y101" s="201">
        <f t="shared" si="52"/>
        <v>0</v>
      </c>
      <c r="Z101" s="201">
        <f t="shared" si="52"/>
        <v>0</v>
      </c>
    </row>
    <row r="102" spans="1:26" s="62" customFormat="1" ht="18" customHeight="1" thickBot="1">
      <c r="C102"/>
      <c r="D102" s="423" t="s">
        <v>40</v>
      </c>
      <c r="E102" s="424"/>
      <c r="F102" s="424"/>
      <c r="G102" s="424"/>
      <c r="H102" s="424"/>
      <c r="I102" s="424"/>
      <c r="J102" s="424"/>
      <c r="K102" s="424"/>
      <c r="L102" s="424"/>
      <c r="M102" s="424"/>
      <c r="N102" s="424"/>
      <c r="O102" s="425"/>
      <c r="P102" s="202">
        <f ca="1">INDIRECT("'Personalausgaben - Kalk.ansatz'!H"&amp;COLUMN()-1)</f>
        <v>0</v>
      </c>
      <c r="Q102" s="202">
        <f ca="1">INDIRECT("'Personalausgaben - Kalk.ansatz'!H"&amp;COLUMN()-1)</f>
        <v>0</v>
      </c>
      <c r="R102" s="202">
        <f ca="1">INDIRECT("'Personalausgaben - Kalk.ansatz'!H"&amp;COLUMN()-1)</f>
        <v>0</v>
      </c>
      <c r="S102" s="202">
        <f ca="1">INDIRECT("'Personalausgaben - Kalk.ansatz'!H"&amp;COLUMN()-1)</f>
        <v>0</v>
      </c>
      <c r="T102" s="202">
        <f t="shared" ref="T102:Z102" ca="1" si="53">INDIRECT("'Personalausgaben - Kalk.ansatz'!H"&amp;COLUMN()-1)</f>
        <v>0</v>
      </c>
      <c r="U102" s="202">
        <f t="shared" ca="1" si="53"/>
        <v>0</v>
      </c>
      <c r="V102" s="202">
        <f t="shared" ca="1" si="53"/>
        <v>0</v>
      </c>
      <c r="W102" s="202">
        <f t="shared" ca="1" si="53"/>
        <v>0</v>
      </c>
      <c r="X102" s="202">
        <f t="shared" ca="1" si="53"/>
        <v>0</v>
      </c>
      <c r="Y102" s="202">
        <f t="shared" ca="1" si="53"/>
        <v>0</v>
      </c>
      <c r="Z102" s="202">
        <f t="shared" ca="1" si="53"/>
        <v>0</v>
      </c>
    </row>
    <row r="103" spans="1:26" s="62" customFormat="1" ht="18" customHeight="1" thickBot="1">
      <c r="C103"/>
      <c r="D103" s="426" t="s">
        <v>80</v>
      </c>
      <c r="E103" s="427"/>
      <c r="F103" s="427"/>
      <c r="G103" s="427"/>
      <c r="H103" s="427"/>
      <c r="I103" s="427"/>
      <c r="J103" s="427"/>
      <c r="K103" s="427"/>
      <c r="L103" s="427"/>
      <c r="M103" s="427"/>
      <c r="N103" s="427"/>
      <c r="O103" s="428"/>
      <c r="P103" s="201">
        <f t="shared" ref="P103:Z103" ca="1" si="54">P101*P102</f>
        <v>0</v>
      </c>
      <c r="Q103" s="201">
        <f t="shared" ca="1" si="54"/>
        <v>0</v>
      </c>
      <c r="R103" s="201">
        <f t="shared" ca="1" si="54"/>
        <v>0</v>
      </c>
      <c r="S103" s="201">
        <f t="shared" ca="1" si="54"/>
        <v>0</v>
      </c>
      <c r="T103" s="201">
        <f t="shared" ca="1" si="54"/>
        <v>0</v>
      </c>
      <c r="U103" s="201">
        <f t="shared" ca="1" si="54"/>
        <v>0</v>
      </c>
      <c r="V103" s="201">
        <f t="shared" ca="1" si="54"/>
        <v>0</v>
      </c>
      <c r="W103" s="201">
        <f t="shared" ca="1" si="54"/>
        <v>0</v>
      </c>
      <c r="X103" s="201">
        <f t="shared" ca="1" si="54"/>
        <v>0</v>
      </c>
      <c r="Y103" s="201">
        <f t="shared" ca="1" si="54"/>
        <v>0</v>
      </c>
      <c r="Z103" s="201">
        <f t="shared" ca="1" si="54"/>
        <v>0</v>
      </c>
    </row>
    <row r="104" spans="1:26" ht="13.5" thickBot="1">
      <c r="P104" s="203"/>
      <c r="Q104" s="204"/>
      <c r="R104" s="204"/>
      <c r="S104" s="204"/>
      <c r="T104" s="204"/>
      <c r="U104" s="204"/>
      <c r="V104" s="204"/>
      <c r="W104" s="204"/>
      <c r="X104" s="204"/>
      <c r="Y104" s="204"/>
      <c r="Z104" s="204"/>
    </row>
    <row r="105" spans="1:26" ht="12.75" customHeight="1" thickBot="1">
      <c r="C105" s="176"/>
      <c r="D105" s="176"/>
      <c r="P105" s="203"/>
      <c r="Q105" s="204"/>
      <c r="R105" s="204"/>
      <c r="S105" s="204"/>
      <c r="T105" s="204"/>
      <c r="U105" s="206" t="s">
        <v>41</v>
      </c>
      <c r="V105" s="206"/>
      <c r="W105" s="429">
        <f ca="1">SUM(P103:BA103)</f>
        <v>0</v>
      </c>
      <c r="X105" s="430"/>
      <c r="Y105" s="431"/>
      <c r="Z105" s="343"/>
    </row>
    <row r="106" spans="1:26" ht="14.25" customHeight="1" thickBot="1">
      <c r="C106" s="288" t="s">
        <v>179</v>
      </c>
      <c r="D106" s="179"/>
      <c r="P106" s="203"/>
      <c r="Q106" s="204"/>
      <c r="R106" s="204"/>
      <c r="S106" s="204"/>
      <c r="T106" s="206"/>
      <c r="U106" s="212" t="str">
        <f>IF(YEAR(Beginn)&gt;1900,YEAR(Beginn)+2,"")</f>
        <v/>
      </c>
      <c r="V106" s="206"/>
      <c r="W106" s="432"/>
      <c r="X106" s="433"/>
      <c r="Y106" s="434"/>
      <c r="Z106" s="343"/>
    </row>
    <row r="107" spans="1:26">
      <c r="C107" s="176"/>
      <c r="D107" s="176"/>
    </row>
    <row r="115" spans="1:26" s="40" customFormat="1" ht="20.25">
      <c r="A115" s="392" t="s">
        <v>79</v>
      </c>
      <c r="B115" s="411"/>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341"/>
    </row>
    <row r="116" spans="1:26" s="40" customFormat="1" ht="3.75" customHeight="1">
      <c r="A116" s="49"/>
      <c r="B116" s="49"/>
      <c r="C116" s="50"/>
      <c r="D116" s="50"/>
      <c r="E116" s="50"/>
      <c r="F116" s="51"/>
      <c r="G116" s="50"/>
      <c r="H116" s="48"/>
      <c r="I116" s="48"/>
      <c r="J116" s="48"/>
      <c r="K116" s="48"/>
      <c r="L116" s="48"/>
      <c r="M116" s="48"/>
      <c r="N116" s="48"/>
      <c r="O116" s="48"/>
      <c r="P116" s="48"/>
      <c r="Q116" s="48"/>
      <c r="R116" s="48"/>
      <c r="S116" s="48"/>
      <c r="T116" s="48"/>
      <c r="U116" s="48"/>
      <c r="V116" s="48"/>
      <c r="W116" s="48"/>
      <c r="X116" s="48"/>
      <c r="Y116" s="48"/>
      <c r="Z116" s="48"/>
    </row>
    <row r="117" spans="1:26">
      <c r="A117" s="410" t="s">
        <v>32</v>
      </c>
      <c r="B117" s="410"/>
      <c r="C117" s="410"/>
      <c r="D117" s="410"/>
      <c r="E117" s="410"/>
      <c r="F117" s="410"/>
      <c r="G117" s="410"/>
      <c r="H117" s="410"/>
      <c r="I117" s="410"/>
      <c r="J117" s="410"/>
      <c r="K117" s="410"/>
      <c r="L117" s="410"/>
      <c r="M117" s="410"/>
      <c r="N117" s="410"/>
      <c r="O117" s="410"/>
      <c r="P117" s="410"/>
      <c r="Q117" s="410"/>
      <c r="R117" s="410"/>
      <c r="S117" s="410"/>
      <c r="T117" s="410"/>
      <c r="U117" s="410"/>
      <c r="V117" s="410"/>
      <c r="W117" s="410"/>
      <c r="X117" s="410"/>
      <c r="Y117" s="410"/>
      <c r="Z117" s="340"/>
    </row>
    <row r="118" spans="1:26" ht="13.5" thickBot="1"/>
    <row r="119" spans="1:26" ht="25.5" customHeight="1" thickBot="1">
      <c r="A119" s="412" t="s">
        <v>33</v>
      </c>
      <c r="B119" s="412"/>
      <c r="C119" s="412"/>
      <c r="D119" s="412"/>
      <c r="E119" s="412"/>
      <c r="F119" s="412"/>
      <c r="G119" s="412"/>
      <c r="H119" s="412"/>
      <c r="I119" s="412"/>
      <c r="J119" s="412"/>
      <c r="K119" s="412"/>
      <c r="L119" s="412"/>
      <c r="M119" s="412"/>
      <c r="N119" s="412"/>
      <c r="O119" s="412"/>
      <c r="P119" s="412"/>
      <c r="Q119" s="412"/>
      <c r="R119" s="412"/>
      <c r="S119" s="53"/>
      <c r="T119" s="412" t="s">
        <v>34</v>
      </c>
      <c r="U119" s="413"/>
      <c r="V119" s="416" t="str">
        <f>IF(YEAR(Beginn)&gt;1900,YEAR(Beginn)+3,"")</f>
        <v/>
      </c>
      <c r="W119" s="417"/>
    </row>
    <row r="120" spans="1:26" ht="13.5" thickBot="1"/>
    <row r="121" spans="1:26" ht="18" customHeight="1" thickBot="1">
      <c r="A121" s="396" t="s">
        <v>35</v>
      </c>
      <c r="B121" s="397"/>
      <c r="C121" s="398"/>
      <c r="D121" s="399" t="s">
        <v>36</v>
      </c>
      <c r="E121" s="399"/>
      <c r="F121" s="399"/>
      <c r="G121" s="399"/>
      <c r="H121" s="399"/>
      <c r="I121" s="399"/>
      <c r="J121" s="399"/>
      <c r="K121" s="399"/>
      <c r="L121" s="399"/>
      <c r="M121" s="399"/>
      <c r="N121" s="399"/>
      <c r="O121" s="399"/>
      <c r="P121" s="400" t="s">
        <v>37</v>
      </c>
      <c r="Q121" s="401"/>
      <c r="R121" s="401"/>
      <c r="S121" s="401"/>
      <c r="T121" s="401"/>
      <c r="U121" s="401"/>
      <c r="V121" s="401"/>
      <c r="W121" s="401"/>
      <c r="X121" s="401"/>
      <c r="Y121" s="402"/>
      <c r="Z121" s="342"/>
    </row>
    <row r="122" spans="1:26" s="58" customFormat="1" ht="18" customHeight="1" thickBot="1">
      <c r="A122" s="54" t="s">
        <v>38</v>
      </c>
      <c r="B122" s="403" t="s">
        <v>30</v>
      </c>
      <c r="C122" s="404"/>
      <c r="D122" s="165">
        <f>DATEVALUE(CONCATENATE("01.01.",YEAR(Beginn+3*366)))</f>
        <v>1097</v>
      </c>
      <c r="E122" s="166">
        <f>DATEVALUE(CONCATENATE("01.02.",YEAR(Beginn+3*366)))</f>
        <v>1128</v>
      </c>
      <c r="F122" s="166">
        <f>DATEVALUE(CONCATENATE("01.03.",YEAR(Beginn+3*366)))</f>
        <v>1156</v>
      </c>
      <c r="G122" s="166">
        <f>DATEVALUE(CONCATENATE("01.04.",YEAR(Beginn+3*366)))</f>
        <v>1187</v>
      </c>
      <c r="H122" s="166">
        <f>DATEVALUE(CONCATENATE("01.05.",YEAR(Beginn+3*366)))</f>
        <v>1217</v>
      </c>
      <c r="I122" s="166">
        <f>DATEVALUE(CONCATENATE("01.06.",YEAR(Beginn+3*366)))</f>
        <v>1248</v>
      </c>
      <c r="J122" s="166">
        <f>DATEVALUE(CONCATENATE("01.07.",YEAR(Beginn+3*366)))</f>
        <v>1278</v>
      </c>
      <c r="K122" s="166">
        <f>DATEVALUE(CONCATENATE("01.08.",YEAR(Beginn+3*366)))</f>
        <v>1309</v>
      </c>
      <c r="L122" s="166">
        <f>DATEVALUE(CONCATENATE("01.09.",YEAR(Beginn+3*366)))</f>
        <v>1340</v>
      </c>
      <c r="M122" s="166">
        <f>DATEVALUE(CONCATENATE("01.10.",YEAR(Beginn+3*366)))</f>
        <v>1370</v>
      </c>
      <c r="N122" s="166">
        <f>DATEVALUE(CONCATENATE("01.11.",YEAR(Beginn+3*366)))</f>
        <v>1401</v>
      </c>
      <c r="O122" s="167">
        <f>DATEVALUE(CONCATENATE("01.12.",YEAR(Beginn+3*366)))</f>
        <v>1431</v>
      </c>
      <c r="P122" s="162">
        <v>1</v>
      </c>
      <c r="Q122" s="56">
        <v>2</v>
      </c>
      <c r="R122" s="56">
        <v>3</v>
      </c>
      <c r="S122" s="56">
        <v>4</v>
      </c>
      <c r="T122" s="56">
        <v>5</v>
      </c>
      <c r="U122" s="56">
        <v>6</v>
      </c>
      <c r="V122" s="56">
        <v>7</v>
      </c>
      <c r="W122" s="56">
        <v>8</v>
      </c>
      <c r="X122" s="56">
        <v>9</v>
      </c>
      <c r="Y122" s="57">
        <f>X122+1</f>
        <v>10</v>
      </c>
      <c r="Z122" s="56">
        <f>Y122+1</f>
        <v>11</v>
      </c>
    </row>
    <row r="123" spans="1:26" ht="15" customHeight="1">
      <c r="A123" s="59">
        <v>1</v>
      </c>
      <c r="B123" s="405" t="str">
        <f>IF(NameAP1&gt;"",NameAP1,"")</f>
        <v/>
      </c>
      <c r="C123" s="406"/>
      <c r="D123" s="209" t="str">
        <f>IF(AND(NameAP1,BeginnAP1&lt;=D$122,EndeAP1&gt;=D$122),"xxx","")</f>
        <v/>
      </c>
      <c r="E123" s="210" t="str">
        <f t="shared" ref="E123:O123" si="55">IF(AND(NameAP1,BeginnAP1&lt;=E$122,EndeAP1&gt;=E$122),"xxx","")</f>
        <v/>
      </c>
      <c r="F123" s="210" t="str">
        <f t="shared" si="55"/>
        <v/>
      </c>
      <c r="G123" s="210" t="str">
        <f t="shared" si="55"/>
        <v/>
      </c>
      <c r="H123" s="210" t="str">
        <f t="shared" si="55"/>
        <v/>
      </c>
      <c r="I123" s="210" t="str">
        <f t="shared" si="55"/>
        <v/>
      </c>
      <c r="J123" s="210" t="str">
        <f t="shared" si="55"/>
        <v/>
      </c>
      <c r="K123" s="210" t="str">
        <f t="shared" si="55"/>
        <v/>
      </c>
      <c r="L123" s="210" t="str">
        <f t="shared" si="55"/>
        <v/>
      </c>
      <c r="M123" s="210" t="str">
        <f t="shared" si="55"/>
        <v/>
      </c>
      <c r="N123" s="210" t="str">
        <f t="shared" si="55"/>
        <v/>
      </c>
      <c r="O123" s="211" t="str">
        <f t="shared" si="55"/>
        <v/>
      </c>
      <c r="P123" s="208"/>
      <c r="Q123" s="208"/>
      <c r="R123" s="208"/>
      <c r="S123" s="208"/>
      <c r="T123" s="208"/>
      <c r="U123" s="208"/>
      <c r="V123" s="208"/>
      <c r="W123" s="208"/>
      <c r="X123" s="208"/>
      <c r="Y123" s="208"/>
      <c r="Z123" s="208"/>
    </row>
    <row r="124" spans="1:26" ht="15" customHeight="1">
      <c r="A124" s="60">
        <v>2</v>
      </c>
      <c r="B124" s="407" t="str">
        <f>IF(NameAP2&gt;"",NameAP2,"")</f>
        <v/>
      </c>
      <c r="C124" s="408"/>
      <c r="D124" s="195" t="str">
        <f>IF(AND(NameAP2,BeginnAP2&lt;=D$122,EndeAP2&gt;=D$122),"xxx","")</f>
        <v/>
      </c>
      <c r="E124" s="196" t="str">
        <f t="shared" ref="E124:O124" si="56">IF(AND(NameAP2,BeginnAP2&lt;=E$122,EndeAP2&gt;=E$122),"xxx","")</f>
        <v/>
      </c>
      <c r="F124" s="196" t="str">
        <f t="shared" si="56"/>
        <v/>
      </c>
      <c r="G124" s="196" t="str">
        <f t="shared" si="56"/>
        <v/>
      </c>
      <c r="H124" s="196" t="str">
        <f t="shared" si="56"/>
        <v/>
      </c>
      <c r="I124" s="196" t="str">
        <f t="shared" si="56"/>
        <v/>
      </c>
      <c r="J124" s="196" t="str">
        <f t="shared" si="56"/>
        <v/>
      </c>
      <c r="K124" s="196" t="str">
        <f t="shared" si="56"/>
        <v/>
      </c>
      <c r="L124" s="196" t="str">
        <f t="shared" si="56"/>
        <v/>
      </c>
      <c r="M124" s="196" t="str">
        <f t="shared" si="56"/>
        <v/>
      </c>
      <c r="N124" s="196" t="str">
        <f t="shared" si="56"/>
        <v/>
      </c>
      <c r="O124" s="197" t="str">
        <f t="shared" si="56"/>
        <v/>
      </c>
      <c r="P124" s="208"/>
      <c r="Q124" s="208"/>
      <c r="R124" s="208"/>
      <c r="S124" s="208"/>
      <c r="T124" s="208"/>
      <c r="U124" s="208"/>
      <c r="V124" s="208"/>
      <c r="W124" s="208"/>
      <c r="X124" s="208"/>
      <c r="Y124" s="208"/>
      <c r="Z124" s="208"/>
    </row>
    <row r="125" spans="1:26" ht="15" customHeight="1">
      <c r="A125" s="60">
        <v>3</v>
      </c>
      <c r="B125" s="407" t="str">
        <f>IF(NameAP3&gt;"",NameAP3,"")</f>
        <v/>
      </c>
      <c r="C125" s="408"/>
      <c r="D125" s="195" t="str">
        <f>IF(AND(NameAP3,BeginnAP3&lt;=D$122,EndeAP3&gt;=D$122),"xxx","")</f>
        <v/>
      </c>
      <c r="E125" s="196" t="str">
        <f t="shared" ref="E125:O125" si="57">IF(AND(NameAP3,BeginnAP3&lt;=E$122,EndeAP3&gt;=E$122),"xxx","")</f>
        <v/>
      </c>
      <c r="F125" s="196" t="str">
        <f t="shared" si="57"/>
        <v/>
      </c>
      <c r="G125" s="196" t="str">
        <f t="shared" si="57"/>
        <v/>
      </c>
      <c r="H125" s="196" t="str">
        <f t="shared" si="57"/>
        <v/>
      </c>
      <c r="I125" s="196" t="str">
        <f t="shared" si="57"/>
        <v/>
      </c>
      <c r="J125" s="196" t="str">
        <f t="shared" si="57"/>
        <v/>
      </c>
      <c r="K125" s="196" t="str">
        <f t="shared" si="57"/>
        <v/>
      </c>
      <c r="L125" s="196" t="str">
        <f t="shared" si="57"/>
        <v/>
      </c>
      <c r="M125" s="196" t="str">
        <f t="shared" si="57"/>
        <v/>
      </c>
      <c r="N125" s="196" t="str">
        <f t="shared" si="57"/>
        <v/>
      </c>
      <c r="O125" s="197" t="str">
        <f t="shared" si="57"/>
        <v/>
      </c>
      <c r="P125" s="208"/>
      <c r="Q125" s="208"/>
      <c r="R125" s="208"/>
      <c r="S125" s="208"/>
      <c r="T125" s="208"/>
      <c r="U125" s="208"/>
      <c r="V125" s="208"/>
      <c r="W125" s="208"/>
      <c r="X125" s="208"/>
      <c r="Y125" s="208"/>
      <c r="Z125" s="208"/>
    </row>
    <row r="126" spans="1:26" ht="15" customHeight="1">
      <c r="A126" s="60">
        <v>4</v>
      </c>
      <c r="B126" s="407" t="str">
        <f>IF(NameAP4&gt;"",NameAP4,"")</f>
        <v/>
      </c>
      <c r="C126" s="408"/>
      <c r="D126" s="195" t="str">
        <f>IF(AND(NameAP4,BeginnAP4&lt;=D$122,EndeAP4&gt;=D$122),"xxx","")</f>
        <v/>
      </c>
      <c r="E126" s="196" t="str">
        <f t="shared" ref="E126:O126" si="58">IF(AND(NameAP4,BeginnAP4&lt;=E$122,EndeAP4&gt;=E$122),"xxx","")</f>
        <v/>
      </c>
      <c r="F126" s="196" t="str">
        <f t="shared" si="58"/>
        <v/>
      </c>
      <c r="G126" s="196" t="str">
        <f t="shared" si="58"/>
        <v/>
      </c>
      <c r="H126" s="196" t="str">
        <f t="shared" si="58"/>
        <v/>
      </c>
      <c r="I126" s="196" t="str">
        <f t="shared" si="58"/>
        <v/>
      </c>
      <c r="J126" s="196" t="str">
        <f t="shared" si="58"/>
        <v/>
      </c>
      <c r="K126" s="196" t="str">
        <f t="shared" si="58"/>
        <v/>
      </c>
      <c r="L126" s="196" t="str">
        <f t="shared" si="58"/>
        <v/>
      </c>
      <c r="M126" s="196" t="str">
        <f t="shared" si="58"/>
        <v/>
      </c>
      <c r="N126" s="196" t="str">
        <f t="shared" si="58"/>
        <v/>
      </c>
      <c r="O126" s="197" t="str">
        <f t="shared" si="58"/>
        <v/>
      </c>
      <c r="P126" s="208"/>
      <c r="Q126" s="208"/>
      <c r="R126" s="208"/>
      <c r="S126" s="208"/>
      <c r="T126" s="208"/>
      <c r="U126" s="208"/>
      <c r="V126" s="208"/>
      <c r="W126" s="208"/>
      <c r="X126" s="208"/>
      <c r="Y126" s="208"/>
      <c r="Z126" s="208"/>
    </row>
    <row r="127" spans="1:26" ht="15" customHeight="1">
      <c r="A127" s="60">
        <v>5</v>
      </c>
      <c r="B127" s="407" t="str">
        <f>IF(NameAP5&gt;"",NameAP5,"")</f>
        <v/>
      </c>
      <c r="C127" s="408"/>
      <c r="D127" s="195" t="str">
        <f>IF(AND(NameAP5,BeginnAP5&lt;=D$122,EndeAP5&gt;=D$122),"xxx","")</f>
        <v/>
      </c>
      <c r="E127" s="196" t="str">
        <f t="shared" ref="E127:O127" si="59">IF(AND(NameAP5,BeginnAP5&lt;=E$122,EndeAP5&gt;=E$122),"xxx","")</f>
        <v/>
      </c>
      <c r="F127" s="196" t="str">
        <f t="shared" si="59"/>
        <v/>
      </c>
      <c r="G127" s="196" t="str">
        <f t="shared" si="59"/>
        <v/>
      </c>
      <c r="H127" s="196" t="str">
        <f t="shared" si="59"/>
        <v/>
      </c>
      <c r="I127" s="196" t="str">
        <f t="shared" si="59"/>
        <v/>
      </c>
      <c r="J127" s="196" t="str">
        <f t="shared" si="59"/>
        <v/>
      </c>
      <c r="K127" s="196" t="str">
        <f t="shared" si="59"/>
        <v/>
      </c>
      <c r="L127" s="196" t="str">
        <f t="shared" si="59"/>
        <v/>
      </c>
      <c r="M127" s="196" t="str">
        <f t="shared" si="59"/>
        <v/>
      </c>
      <c r="N127" s="196" t="str">
        <f t="shared" si="59"/>
        <v/>
      </c>
      <c r="O127" s="197" t="str">
        <f t="shared" si="59"/>
        <v/>
      </c>
      <c r="P127" s="208"/>
      <c r="Q127" s="208"/>
      <c r="R127" s="208"/>
      <c r="S127" s="208"/>
      <c r="T127" s="208"/>
      <c r="U127" s="208"/>
      <c r="V127" s="208"/>
      <c r="W127" s="208"/>
      <c r="X127" s="208"/>
      <c r="Y127" s="208"/>
      <c r="Z127" s="208"/>
    </row>
    <row r="128" spans="1:26" ht="15" customHeight="1">
      <c r="A128" s="60">
        <v>6</v>
      </c>
      <c r="B128" s="407" t="str">
        <f>IF(NameAP6&gt;"",NameAP6,"")</f>
        <v/>
      </c>
      <c r="C128" s="408"/>
      <c r="D128" s="195" t="str">
        <f>IF(AND(NameAP6,BeginnAP6&lt;=D$122,EndeAP6&gt;=D$122),"xxx","")</f>
        <v/>
      </c>
      <c r="E128" s="196" t="str">
        <f t="shared" ref="E128:O128" si="60">IF(AND(NameAP6,BeginnAP6&lt;=E$122,EndeAP6&gt;=E$122),"xxx","")</f>
        <v/>
      </c>
      <c r="F128" s="196" t="str">
        <f t="shared" si="60"/>
        <v/>
      </c>
      <c r="G128" s="196" t="str">
        <f t="shared" si="60"/>
        <v/>
      </c>
      <c r="H128" s="196" t="str">
        <f t="shared" si="60"/>
        <v/>
      </c>
      <c r="I128" s="196" t="str">
        <f t="shared" si="60"/>
        <v/>
      </c>
      <c r="J128" s="196" t="str">
        <f t="shared" si="60"/>
        <v/>
      </c>
      <c r="K128" s="196" t="str">
        <f t="shared" si="60"/>
        <v/>
      </c>
      <c r="L128" s="196" t="str">
        <f t="shared" si="60"/>
        <v/>
      </c>
      <c r="M128" s="196" t="str">
        <f t="shared" si="60"/>
        <v/>
      </c>
      <c r="N128" s="196" t="str">
        <f t="shared" si="60"/>
        <v/>
      </c>
      <c r="O128" s="197" t="str">
        <f t="shared" si="60"/>
        <v/>
      </c>
      <c r="P128" s="208"/>
      <c r="Q128" s="208"/>
      <c r="R128" s="208"/>
      <c r="S128" s="208"/>
      <c r="T128" s="208"/>
      <c r="U128" s="208"/>
      <c r="V128" s="208"/>
      <c r="W128" s="208"/>
      <c r="X128" s="208"/>
      <c r="Y128" s="208"/>
      <c r="Z128" s="208"/>
    </row>
    <row r="129" spans="1:28" ht="15" customHeight="1">
      <c r="A129" s="60">
        <v>7</v>
      </c>
      <c r="B129" s="407" t="str">
        <f>IF(NameAP7&gt;"",NameAP7,"")</f>
        <v/>
      </c>
      <c r="C129" s="408"/>
      <c r="D129" s="195" t="str">
        <f>IF(AND(NameAP7,BeginnAP7&lt;=D$122,EndeAP7&gt;=D$122),"xxx","")</f>
        <v/>
      </c>
      <c r="E129" s="196" t="str">
        <f t="shared" ref="E129:O129" si="61">IF(AND(NameAP7,BeginnAP7&lt;=E$122,EndeAP7&gt;=E$122),"xxx","")</f>
        <v/>
      </c>
      <c r="F129" s="196" t="str">
        <f t="shared" si="61"/>
        <v/>
      </c>
      <c r="G129" s="196" t="str">
        <f t="shared" si="61"/>
        <v/>
      </c>
      <c r="H129" s="196" t="str">
        <f t="shared" si="61"/>
        <v/>
      </c>
      <c r="I129" s="196" t="str">
        <f t="shared" si="61"/>
        <v/>
      </c>
      <c r="J129" s="196" t="str">
        <f t="shared" si="61"/>
        <v/>
      </c>
      <c r="K129" s="196" t="str">
        <f t="shared" si="61"/>
        <v/>
      </c>
      <c r="L129" s="196" t="str">
        <f t="shared" si="61"/>
        <v/>
      </c>
      <c r="M129" s="196" t="str">
        <f t="shared" si="61"/>
        <v/>
      </c>
      <c r="N129" s="196" t="str">
        <f t="shared" si="61"/>
        <v/>
      </c>
      <c r="O129" s="197" t="str">
        <f t="shared" si="61"/>
        <v/>
      </c>
      <c r="P129" s="208"/>
      <c r="Q129" s="208"/>
      <c r="R129" s="208"/>
      <c r="S129" s="208"/>
      <c r="T129" s="208"/>
      <c r="U129" s="208"/>
      <c r="V129" s="208"/>
      <c r="W129" s="208"/>
      <c r="X129" s="208"/>
      <c r="Y129" s="208"/>
      <c r="Z129" s="208"/>
    </row>
    <row r="130" spans="1:28" ht="15" customHeight="1">
      <c r="A130" s="60">
        <v>8</v>
      </c>
      <c r="B130" s="407" t="str">
        <f>IF(NameAP8&gt;"",NameAP8,"")</f>
        <v/>
      </c>
      <c r="C130" s="408"/>
      <c r="D130" s="195" t="str">
        <f>IF(AND(NameAP8,BeginnAP8&lt;=D$122,EndeAP8&gt;=D$122),"xxx","")</f>
        <v/>
      </c>
      <c r="E130" s="196" t="str">
        <f t="shared" ref="E130:O130" si="62">IF(AND(NameAP8,BeginnAP8&lt;=E$122,EndeAP8&gt;=E$122),"xxx","")</f>
        <v/>
      </c>
      <c r="F130" s="196" t="str">
        <f t="shared" si="62"/>
        <v/>
      </c>
      <c r="G130" s="196" t="str">
        <f t="shared" si="62"/>
        <v/>
      </c>
      <c r="H130" s="196" t="str">
        <f t="shared" si="62"/>
        <v/>
      </c>
      <c r="I130" s="196" t="str">
        <f t="shared" si="62"/>
        <v/>
      </c>
      <c r="J130" s="196" t="str">
        <f t="shared" si="62"/>
        <v/>
      </c>
      <c r="K130" s="196" t="str">
        <f t="shared" si="62"/>
        <v/>
      </c>
      <c r="L130" s="196" t="str">
        <f t="shared" si="62"/>
        <v/>
      </c>
      <c r="M130" s="196" t="str">
        <f t="shared" si="62"/>
        <v/>
      </c>
      <c r="N130" s="196" t="str">
        <f t="shared" si="62"/>
        <v/>
      </c>
      <c r="O130" s="197" t="str">
        <f t="shared" si="62"/>
        <v/>
      </c>
      <c r="P130" s="208"/>
      <c r="Q130" s="208"/>
      <c r="R130" s="208"/>
      <c r="S130" s="208"/>
      <c r="T130" s="208"/>
      <c r="U130" s="208"/>
      <c r="V130" s="208"/>
      <c r="W130" s="208"/>
      <c r="X130" s="208"/>
      <c r="Y130" s="208"/>
      <c r="Z130" s="208"/>
    </row>
    <row r="131" spans="1:28" ht="15" customHeight="1">
      <c r="A131" s="60">
        <v>9</v>
      </c>
      <c r="B131" s="407" t="str">
        <f>IF(NameAP9&gt;"",NameAP9,"")</f>
        <v/>
      </c>
      <c r="C131" s="408"/>
      <c r="D131" s="195" t="str">
        <f>IF(AND(NameAP9,BeginnAP9&lt;=D$122,EndeAP9&gt;=D$122),"xxx","")</f>
        <v/>
      </c>
      <c r="E131" s="196" t="str">
        <f t="shared" ref="E131:O131" si="63">IF(AND(NameAP9,BeginnAP9&lt;=E$122,EndeAP9&gt;=E$122),"xxx","")</f>
        <v/>
      </c>
      <c r="F131" s="196" t="str">
        <f t="shared" si="63"/>
        <v/>
      </c>
      <c r="G131" s="196" t="str">
        <f t="shared" si="63"/>
        <v/>
      </c>
      <c r="H131" s="196" t="str">
        <f t="shared" si="63"/>
        <v/>
      </c>
      <c r="I131" s="196" t="str">
        <f t="shared" si="63"/>
        <v/>
      </c>
      <c r="J131" s="196" t="str">
        <f t="shared" si="63"/>
        <v/>
      </c>
      <c r="K131" s="196" t="str">
        <f t="shared" si="63"/>
        <v/>
      </c>
      <c r="L131" s="196" t="str">
        <f t="shared" si="63"/>
        <v/>
      </c>
      <c r="M131" s="196" t="str">
        <f t="shared" si="63"/>
        <v/>
      </c>
      <c r="N131" s="196" t="str">
        <f t="shared" si="63"/>
        <v/>
      </c>
      <c r="O131" s="197" t="str">
        <f t="shared" si="63"/>
        <v/>
      </c>
      <c r="P131" s="208"/>
      <c r="Q131" s="208"/>
      <c r="R131" s="208"/>
      <c r="S131" s="208"/>
      <c r="T131" s="208"/>
      <c r="U131" s="208"/>
      <c r="V131" s="208"/>
      <c r="W131" s="208"/>
      <c r="X131" s="208"/>
      <c r="Y131" s="208"/>
      <c r="Z131" s="208"/>
    </row>
    <row r="132" spans="1:28" ht="15" customHeight="1">
      <c r="A132" s="60">
        <v>10</v>
      </c>
      <c r="B132" s="407" t="str">
        <f>IF(NameAP10&gt;"",NameAP10,"")</f>
        <v/>
      </c>
      <c r="C132" s="408"/>
      <c r="D132" s="195" t="str">
        <f>IF(AND(NameAP10,BeginnAP10&lt;=D$122,EndeAP10&gt;=D$122),"xxx","")</f>
        <v/>
      </c>
      <c r="E132" s="196" t="str">
        <f t="shared" ref="E132:O132" si="64">IF(AND(NameAP10,BeginnAP10&lt;=E$122,EndeAP10&gt;=E$122),"xxx","")</f>
        <v/>
      </c>
      <c r="F132" s="196" t="str">
        <f t="shared" si="64"/>
        <v/>
      </c>
      <c r="G132" s="196" t="str">
        <f t="shared" si="64"/>
        <v/>
      </c>
      <c r="H132" s="196" t="str">
        <f t="shared" si="64"/>
        <v/>
      </c>
      <c r="I132" s="196" t="str">
        <f t="shared" si="64"/>
        <v/>
      </c>
      <c r="J132" s="196" t="str">
        <f t="shared" si="64"/>
        <v/>
      </c>
      <c r="K132" s="196" t="str">
        <f t="shared" si="64"/>
        <v/>
      </c>
      <c r="L132" s="196" t="str">
        <f t="shared" si="64"/>
        <v/>
      </c>
      <c r="M132" s="196" t="str">
        <f t="shared" si="64"/>
        <v/>
      </c>
      <c r="N132" s="196" t="str">
        <f t="shared" si="64"/>
        <v/>
      </c>
      <c r="O132" s="197" t="str">
        <f t="shared" si="64"/>
        <v/>
      </c>
      <c r="P132" s="208"/>
      <c r="Q132" s="208"/>
      <c r="R132" s="208"/>
      <c r="S132" s="208"/>
      <c r="T132" s="208"/>
      <c r="U132" s="208"/>
      <c r="V132" s="208"/>
      <c r="W132" s="208"/>
      <c r="X132" s="208"/>
      <c r="Y132" s="208"/>
      <c r="Z132" s="208"/>
    </row>
    <row r="133" spans="1:28" ht="15" customHeight="1">
      <c r="A133" s="60">
        <v>11</v>
      </c>
      <c r="B133" s="407" t="str">
        <f>IF(NameAP11&gt;"",NameAP11,"")</f>
        <v/>
      </c>
      <c r="C133" s="408"/>
      <c r="D133" s="195" t="str">
        <f>IF(AND(NameAP11,BeginnAP11&lt;=D$122,EndeAP11&gt;=D$122),"xxx","")</f>
        <v/>
      </c>
      <c r="E133" s="196" t="str">
        <f t="shared" ref="E133:O133" si="65">IF(AND(NameAP11,BeginnAP11&lt;=E$122,EndeAP11&gt;=E$122),"xxx","")</f>
        <v/>
      </c>
      <c r="F133" s="196" t="str">
        <f t="shared" si="65"/>
        <v/>
      </c>
      <c r="G133" s="196" t="str">
        <f t="shared" si="65"/>
        <v/>
      </c>
      <c r="H133" s="196" t="str">
        <f t="shared" si="65"/>
        <v/>
      </c>
      <c r="I133" s="196" t="str">
        <f t="shared" si="65"/>
        <v/>
      </c>
      <c r="J133" s="196" t="str">
        <f t="shared" si="65"/>
        <v/>
      </c>
      <c r="K133" s="196" t="str">
        <f t="shared" si="65"/>
        <v/>
      </c>
      <c r="L133" s="196" t="str">
        <f t="shared" si="65"/>
        <v/>
      </c>
      <c r="M133" s="196" t="str">
        <f t="shared" si="65"/>
        <v/>
      </c>
      <c r="N133" s="196" t="str">
        <f t="shared" si="65"/>
        <v/>
      </c>
      <c r="O133" s="197" t="str">
        <f t="shared" si="65"/>
        <v/>
      </c>
      <c r="P133" s="208"/>
      <c r="Q133" s="208"/>
      <c r="R133" s="208"/>
      <c r="S133" s="208"/>
      <c r="T133" s="208"/>
      <c r="U133" s="208"/>
      <c r="V133" s="208"/>
      <c r="W133" s="208"/>
      <c r="X133" s="208"/>
      <c r="Y133" s="208"/>
      <c r="Z133" s="208"/>
    </row>
    <row r="134" spans="1:28" ht="15" customHeight="1">
      <c r="A134" s="60">
        <v>12</v>
      </c>
      <c r="B134" s="407" t="str">
        <f>IF(NameAP12&gt;"",NameAP12,"")</f>
        <v/>
      </c>
      <c r="C134" s="408"/>
      <c r="D134" s="195" t="str">
        <f>IF(AND(NameAP12,BeginnAP12&lt;=D$122,EndeAP12&gt;=D$122),"xxx","")</f>
        <v/>
      </c>
      <c r="E134" s="196" t="str">
        <f t="shared" ref="E134:O134" si="66">IF(AND(NameAP12,BeginnAP12&lt;=E$122,EndeAP12&gt;=E$122),"xxx","")</f>
        <v/>
      </c>
      <c r="F134" s="196" t="str">
        <f t="shared" si="66"/>
        <v/>
      </c>
      <c r="G134" s="196" t="str">
        <f t="shared" si="66"/>
        <v/>
      </c>
      <c r="H134" s="196" t="str">
        <f t="shared" si="66"/>
        <v/>
      </c>
      <c r="I134" s="196" t="str">
        <f t="shared" si="66"/>
        <v/>
      </c>
      <c r="J134" s="196" t="str">
        <f t="shared" si="66"/>
        <v/>
      </c>
      <c r="K134" s="196" t="str">
        <f t="shared" si="66"/>
        <v/>
      </c>
      <c r="L134" s="196" t="str">
        <f t="shared" si="66"/>
        <v/>
      </c>
      <c r="M134" s="196" t="str">
        <f t="shared" si="66"/>
        <v/>
      </c>
      <c r="N134" s="196" t="str">
        <f t="shared" si="66"/>
        <v/>
      </c>
      <c r="O134" s="197" t="str">
        <f t="shared" si="66"/>
        <v/>
      </c>
      <c r="P134" s="208"/>
      <c r="Q134" s="208"/>
      <c r="R134" s="208"/>
      <c r="S134" s="208"/>
      <c r="T134" s="208"/>
      <c r="U134" s="208"/>
      <c r="V134" s="208"/>
      <c r="W134" s="208"/>
      <c r="X134" s="208"/>
      <c r="Y134" s="208"/>
      <c r="Z134" s="208"/>
    </row>
    <row r="135" spans="1:28" ht="15" customHeight="1">
      <c r="A135" s="60">
        <v>13</v>
      </c>
      <c r="B135" s="407" t="str">
        <f>IF(NameAP13&gt;"",NameAP13,"")</f>
        <v/>
      </c>
      <c r="C135" s="408"/>
      <c r="D135" s="195" t="str">
        <f>IF(AND(NameAP13,BeginnAP13&lt;=D$122,EndeAP13&gt;=D$122),"xxx","")</f>
        <v/>
      </c>
      <c r="E135" s="196" t="str">
        <f t="shared" ref="E135:O135" si="67">IF(AND(NameAP13,BeginnAP13&lt;=E$122,EndeAP13&gt;=E$122),"xxx","")</f>
        <v/>
      </c>
      <c r="F135" s="196" t="str">
        <f t="shared" si="67"/>
        <v/>
      </c>
      <c r="G135" s="196" t="str">
        <f t="shared" si="67"/>
        <v/>
      </c>
      <c r="H135" s="196" t="str">
        <f t="shared" si="67"/>
        <v/>
      </c>
      <c r="I135" s="196" t="str">
        <f t="shared" si="67"/>
        <v/>
      </c>
      <c r="J135" s="196" t="str">
        <f t="shared" si="67"/>
        <v/>
      </c>
      <c r="K135" s="196" t="str">
        <f t="shared" si="67"/>
        <v/>
      </c>
      <c r="L135" s="196" t="str">
        <f t="shared" si="67"/>
        <v/>
      </c>
      <c r="M135" s="196" t="str">
        <f t="shared" si="67"/>
        <v/>
      </c>
      <c r="N135" s="196" t="str">
        <f t="shared" si="67"/>
        <v/>
      </c>
      <c r="O135" s="197" t="str">
        <f t="shared" si="67"/>
        <v/>
      </c>
      <c r="P135" s="208"/>
      <c r="Q135" s="208"/>
      <c r="R135" s="208"/>
      <c r="S135" s="208"/>
      <c r="T135" s="208"/>
      <c r="U135" s="208"/>
      <c r="V135" s="208"/>
      <c r="W135" s="208"/>
      <c r="X135" s="208"/>
      <c r="Y135" s="208"/>
      <c r="Z135" s="208"/>
    </row>
    <row r="136" spans="1:28" ht="15" customHeight="1">
      <c r="A136" s="60">
        <v>14</v>
      </c>
      <c r="B136" s="407" t="str">
        <f>IF(NameAP14&gt;"",NameAP14,"")</f>
        <v/>
      </c>
      <c r="C136" s="408"/>
      <c r="D136" s="195" t="str">
        <f>IF(AND(NameAP14,BeginnAP14&lt;=D$122,EndeAP14&gt;=D$122),"xxx","")</f>
        <v/>
      </c>
      <c r="E136" s="196" t="str">
        <f t="shared" ref="E136:O136" si="68">IF(AND(NameAP14,BeginnAP14&lt;=E$122,EndeAP14&gt;=E$122),"xxx","")</f>
        <v/>
      </c>
      <c r="F136" s="196" t="str">
        <f t="shared" si="68"/>
        <v/>
      </c>
      <c r="G136" s="196" t="str">
        <f t="shared" si="68"/>
        <v/>
      </c>
      <c r="H136" s="196" t="str">
        <f t="shared" si="68"/>
        <v/>
      </c>
      <c r="I136" s="196" t="str">
        <f t="shared" si="68"/>
        <v/>
      </c>
      <c r="J136" s="196" t="str">
        <f t="shared" si="68"/>
        <v/>
      </c>
      <c r="K136" s="196" t="str">
        <f t="shared" si="68"/>
        <v/>
      </c>
      <c r="L136" s="196" t="str">
        <f t="shared" si="68"/>
        <v/>
      </c>
      <c r="M136" s="196" t="str">
        <f t="shared" si="68"/>
        <v/>
      </c>
      <c r="N136" s="196" t="str">
        <f t="shared" si="68"/>
        <v/>
      </c>
      <c r="O136" s="197" t="str">
        <f t="shared" si="68"/>
        <v/>
      </c>
      <c r="P136" s="208"/>
      <c r="Q136" s="208"/>
      <c r="R136" s="208"/>
      <c r="S136" s="208"/>
      <c r="T136" s="208"/>
      <c r="U136" s="208"/>
      <c r="V136" s="208"/>
      <c r="W136" s="208"/>
      <c r="X136" s="208"/>
      <c r="Y136" s="208"/>
      <c r="Z136" s="208"/>
    </row>
    <row r="137" spans="1:28" ht="15" customHeight="1" thickBot="1">
      <c r="A137" s="61">
        <v>15</v>
      </c>
      <c r="B137" s="418" t="str">
        <f>IF(NameAP15&gt;"",NameAP15,"")</f>
        <v/>
      </c>
      <c r="C137" s="419"/>
      <c r="D137" s="198" t="str">
        <f>IF(AND(NameAP15,BeginnAP15&lt;=D$122,EndeAP15&gt;=D$122),"xxx","")</f>
        <v/>
      </c>
      <c r="E137" s="199" t="str">
        <f t="shared" ref="E137:O137" si="69">IF(AND(NameAP15,BeginnAP15&lt;=E$122,EndeAP15&gt;=E$122),"xxx","")</f>
        <v/>
      </c>
      <c r="F137" s="199" t="str">
        <f t="shared" si="69"/>
        <v/>
      </c>
      <c r="G137" s="199" t="str">
        <f t="shared" si="69"/>
        <v/>
      </c>
      <c r="H137" s="199" t="str">
        <f t="shared" si="69"/>
        <v/>
      </c>
      <c r="I137" s="199" t="str">
        <f t="shared" si="69"/>
        <v/>
      </c>
      <c r="J137" s="199" t="str">
        <f t="shared" si="69"/>
        <v/>
      </c>
      <c r="K137" s="199" t="str">
        <f t="shared" si="69"/>
        <v/>
      </c>
      <c r="L137" s="199" t="str">
        <f t="shared" si="69"/>
        <v/>
      </c>
      <c r="M137" s="199" t="str">
        <f t="shared" si="69"/>
        <v/>
      </c>
      <c r="N137" s="199" t="str">
        <f t="shared" si="69"/>
        <v/>
      </c>
      <c r="O137" s="200" t="str">
        <f t="shared" si="69"/>
        <v/>
      </c>
      <c r="P137" s="208"/>
      <c r="Q137" s="208"/>
      <c r="R137" s="208"/>
      <c r="S137" s="208"/>
      <c r="T137" s="208"/>
      <c r="U137" s="208"/>
      <c r="V137" s="208"/>
      <c r="W137" s="208"/>
      <c r="X137" s="208"/>
      <c r="Y137" s="208"/>
      <c r="Z137" s="208"/>
    </row>
    <row r="138" spans="1:28" s="62" customFormat="1" ht="18" customHeight="1" thickBot="1">
      <c r="C138"/>
      <c r="D138" s="420" t="s">
        <v>39</v>
      </c>
      <c r="E138" s="421"/>
      <c r="F138" s="421"/>
      <c r="G138" s="421"/>
      <c r="H138" s="421"/>
      <c r="I138" s="421"/>
      <c r="J138" s="421"/>
      <c r="K138" s="421"/>
      <c r="L138" s="421"/>
      <c r="M138" s="421"/>
      <c r="N138" s="421"/>
      <c r="O138" s="422"/>
      <c r="P138" s="201">
        <f t="shared" ref="P138:Z138" si="70">SUM(P123:P137)</f>
        <v>0</v>
      </c>
      <c r="Q138" s="201">
        <f t="shared" si="70"/>
        <v>0</v>
      </c>
      <c r="R138" s="201">
        <f t="shared" si="70"/>
        <v>0</v>
      </c>
      <c r="S138" s="201">
        <f t="shared" si="70"/>
        <v>0</v>
      </c>
      <c r="T138" s="201">
        <f t="shared" si="70"/>
        <v>0</v>
      </c>
      <c r="U138" s="201">
        <f t="shared" si="70"/>
        <v>0</v>
      </c>
      <c r="V138" s="201">
        <f t="shared" si="70"/>
        <v>0</v>
      </c>
      <c r="W138" s="201">
        <f t="shared" si="70"/>
        <v>0</v>
      </c>
      <c r="X138" s="201">
        <f t="shared" si="70"/>
        <v>0</v>
      </c>
      <c r="Y138" s="201">
        <f t="shared" si="70"/>
        <v>0</v>
      </c>
      <c r="Z138" s="201">
        <f t="shared" si="70"/>
        <v>0</v>
      </c>
      <c r="AA138" s="206"/>
      <c r="AB138" s="206"/>
    </row>
    <row r="139" spans="1:28" s="62" customFormat="1" ht="18" customHeight="1" thickBot="1">
      <c r="C139"/>
      <c r="D139" s="423" t="s">
        <v>40</v>
      </c>
      <c r="E139" s="424"/>
      <c r="F139" s="424"/>
      <c r="G139" s="424"/>
      <c r="H139" s="424"/>
      <c r="I139" s="424"/>
      <c r="J139" s="424"/>
      <c r="K139" s="424"/>
      <c r="L139" s="424"/>
      <c r="M139" s="424"/>
      <c r="N139" s="424"/>
      <c r="O139" s="425"/>
      <c r="P139" s="202">
        <f ca="1">INDIRECT("'Personalausgaben - Kalk.ansatz'!H"&amp;COLUMN()-1)</f>
        <v>0</v>
      </c>
      <c r="Q139" s="202">
        <f ca="1">INDIRECT("'Personalausgaben - Kalk.ansatz'!H"&amp;COLUMN()-1)</f>
        <v>0</v>
      </c>
      <c r="R139" s="202">
        <f ca="1">INDIRECT("'Personalausgaben - Kalk.ansatz'!H"&amp;COLUMN()-1)</f>
        <v>0</v>
      </c>
      <c r="S139" s="202">
        <f ca="1">INDIRECT("'Personalausgaben - Kalk.ansatz'!H"&amp;COLUMN()-1)</f>
        <v>0</v>
      </c>
      <c r="T139" s="202">
        <f t="shared" ref="T139:Z139" ca="1" si="71">INDIRECT("'Personalausgaben - Kalk.ansatz'!H"&amp;COLUMN()-1)</f>
        <v>0</v>
      </c>
      <c r="U139" s="202">
        <f t="shared" ca="1" si="71"/>
        <v>0</v>
      </c>
      <c r="V139" s="202">
        <f t="shared" ca="1" si="71"/>
        <v>0</v>
      </c>
      <c r="W139" s="202">
        <f t="shared" ca="1" si="71"/>
        <v>0</v>
      </c>
      <c r="X139" s="202">
        <f t="shared" ca="1" si="71"/>
        <v>0</v>
      </c>
      <c r="Y139" s="202">
        <f t="shared" ca="1" si="71"/>
        <v>0</v>
      </c>
      <c r="Z139" s="202">
        <f t="shared" ca="1" si="71"/>
        <v>0</v>
      </c>
      <c r="AA139" s="206"/>
      <c r="AB139" s="206"/>
    </row>
    <row r="140" spans="1:28" s="62" customFormat="1" ht="18" customHeight="1" thickBot="1">
      <c r="C140"/>
      <c r="D140" s="426" t="s">
        <v>80</v>
      </c>
      <c r="E140" s="427"/>
      <c r="F140" s="427"/>
      <c r="G140" s="427"/>
      <c r="H140" s="427"/>
      <c r="I140" s="427"/>
      <c r="J140" s="427"/>
      <c r="K140" s="427"/>
      <c r="L140" s="427"/>
      <c r="M140" s="427"/>
      <c r="N140" s="427"/>
      <c r="O140" s="428"/>
      <c r="P140" s="201">
        <f t="shared" ref="P140:Z140" ca="1" si="72">P138*P139</f>
        <v>0</v>
      </c>
      <c r="Q140" s="201">
        <f t="shared" ca="1" si="72"/>
        <v>0</v>
      </c>
      <c r="R140" s="201">
        <f t="shared" ca="1" si="72"/>
        <v>0</v>
      </c>
      <c r="S140" s="201">
        <f t="shared" ca="1" si="72"/>
        <v>0</v>
      </c>
      <c r="T140" s="201">
        <f t="shared" ca="1" si="72"/>
        <v>0</v>
      </c>
      <c r="U140" s="201">
        <f t="shared" ca="1" si="72"/>
        <v>0</v>
      </c>
      <c r="V140" s="201">
        <f t="shared" ca="1" si="72"/>
        <v>0</v>
      </c>
      <c r="W140" s="201">
        <f t="shared" ca="1" si="72"/>
        <v>0</v>
      </c>
      <c r="X140" s="201">
        <f t="shared" ca="1" si="72"/>
        <v>0</v>
      </c>
      <c r="Y140" s="201">
        <f t="shared" ca="1" si="72"/>
        <v>0</v>
      </c>
      <c r="Z140" s="201">
        <f t="shared" ca="1" si="72"/>
        <v>0</v>
      </c>
      <c r="AA140" s="206"/>
      <c r="AB140" s="206"/>
    </row>
    <row r="141" spans="1:28" ht="13.5" thickBot="1">
      <c r="P141" s="203"/>
      <c r="Q141" s="204"/>
      <c r="R141" s="204"/>
      <c r="S141" s="204"/>
      <c r="T141" s="204"/>
      <c r="U141" s="204"/>
      <c r="V141" s="204"/>
      <c r="W141" s="204"/>
      <c r="X141" s="204"/>
      <c r="Y141" s="204"/>
      <c r="Z141" s="204"/>
      <c r="AA141" s="204"/>
      <c r="AB141" s="204"/>
    </row>
    <row r="142" spans="1:28" ht="12.75" customHeight="1" thickBot="1">
      <c r="C142" s="176"/>
      <c r="D142" s="176"/>
      <c r="P142" s="203"/>
      <c r="Q142" s="204"/>
      <c r="R142" s="204"/>
      <c r="S142" s="204"/>
      <c r="T142" s="204"/>
      <c r="U142" s="206" t="s">
        <v>41</v>
      </c>
      <c r="V142" s="206"/>
      <c r="W142" s="429">
        <f ca="1">SUM(P140:BA140)</f>
        <v>0</v>
      </c>
      <c r="X142" s="430"/>
      <c r="Y142" s="431"/>
      <c r="Z142" s="343"/>
      <c r="AA142" s="204"/>
      <c r="AB142" s="204"/>
    </row>
    <row r="143" spans="1:28" ht="14.25" customHeight="1" thickBot="1">
      <c r="C143" s="288" t="s">
        <v>179</v>
      </c>
      <c r="D143" s="179"/>
      <c r="P143" s="203"/>
      <c r="Q143" s="204"/>
      <c r="R143" s="204"/>
      <c r="S143" s="204"/>
      <c r="T143" s="206"/>
      <c r="U143" s="212" t="str">
        <f>IF(YEAR(Beginn)&gt;1900,YEAR(Beginn)+3,"")</f>
        <v/>
      </c>
      <c r="V143" s="206"/>
      <c r="W143" s="432"/>
      <c r="X143" s="433"/>
      <c r="Y143" s="434"/>
      <c r="Z143" s="343"/>
      <c r="AA143" s="204"/>
      <c r="AB143" s="204"/>
    </row>
    <row r="144" spans="1:28">
      <c r="C144" s="176"/>
      <c r="D144" s="176"/>
    </row>
  </sheetData>
  <mergeCells count="113">
    <mergeCell ref="B134:C134"/>
    <mergeCell ref="D139:O139"/>
    <mergeCell ref="D140:O140"/>
    <mergeCell ref="W142:Y143"/>
    <mergeCell ref="B135:C135"/>
    <mergeCell ref="B136:C136"/>
    <mergeCell ref="B137:C137"/>
    <mergeCell ref="D138:O138"/>
    <mergeCell ref="B128:C128"/>
    <mergeCell ref="B129:C129"/>
    <mergeCell ref="B130:C130"/>
    <mergeCell ref="B131:C131"/>
    <mergeCell ref="B132:C132"/>
    <mergeCell ref="B133:C133"/>
    <mergeCell ref="B122:C122"/>
    <mergeCell ref="B123:C123"/>
    <mergeCell ref="B124:C124"/>
    <mergeCell ref="B125:C125"/>
    <mergeCell ref="B126:C126"/>
    <mergeCell ref="B127:C127"/>
    <mergeCell ref="A117:Y117"/>
    <mergeCell ref="A119:R119"/>
    <mergeCell ref="T119:U119"/>
    <mergeCell ref="V119:W119"/>
    <mergeCell ref="A121:C121"/>
    <mergeCell ref="D121:O121"/>
    <mergeCell ref="P121:Y121"/>
    <mergeCell ref="B100:C100"/>
    <mergeCell ref="D101:O101"/>
    <mergeCell ref="D102:O102"/>
    <mergeCell ref="D103:O103"/>
    <mergeCell ref="W105:Y106"/>
    <mergeCell ref="A115:Y115"/>
    <mergeCell ref="B94:C94"/>
    <mergeCell ref="B95:C95"/>
    <mergeCell ref="B96:C96"/>
    <mergeCell ref="B97:C97"/>
    <mergeCell ref="B98:C98"/>
    <mergeCell ref="B99:C99"/>
    <mergeCell ref="B88:C88"/>
    <mergeCell ref="B89:C89"/>
    <mergeCell ref="B90:C90"/>
    <mergeCell ref="B91:C91"/>
    <mergeCell ref="B92:C92"/>
    <mergeCell ref="B93:C93"/>
    <mergeCell ref="A84:C84"/>
    <mergeCell ref="D84:O84"/>
    <mergeCell ref="P84:Y84"/>
    <mergeCell ref="B85:C85"/>
    <mergeCell ref="B86:C86"/>
    <mergeCell ref="B87:C87"/>
    <mergeCell ref="D66:O66"/>
    <mergeCell ref="W68:Y69"/>
    <mergeCell ref="A78:Y78"/>
    <mergeCell ref="A80:Y80"/>
    <mergeCell ref="A82:R82"/>
    <mergeCell ref="T82:U82"/>
    <mergeCell ref="V82:W82"/>
    <mergeCell ref="B60:C60"/>
    <mergeCell ref="B61:C61"/>
    <mergeCell ref="B62:C62"/>
    <mergeCell ref="B63:C63"/>
    <mergeCell ref="D64:O64"/>
    <mergeCell ref="D65:O65"/>
    <mergeCell ref="B54:C54"/>
    <mergeCell ref="B55:C55"/>
    <mergeCell ref="B56:C56"/>
    <mergeCell ref="B57:C57"/>
    <mergeCell ref="B58:C58"/>
    <mergeCell ref="B59:C59"/>
    <mergeCell ref="B48:C48"/>
    <mergeCell ref="B49:C49"/>
    <mergeCell ref="B50:C50"/>
    <mergeCell ref="B51:C51"/>
    <mergeCell ref="B52:C52"/>
    <mergeCell ref="B53:C53"/>
    <mergeCell ref="A43:Y43"/>
    <mergeCell ref="A45:R45"/>
    <mergeCell ref="T45:U45"/>
    <mergeCell ref="V45:W45"/>
    <mergeCell ref="A47:C47"/>
    <mergeCell ref="D47:O47"/>
    <mergeCell ref="P47:Y47"/>
    <mergeCell ref="B25:C25"/>
    <mergeCell ref="D26:O26"/>
    <mergeCell ref="D27:O27"/>
    <mergeCell ref="D28:O28"/>
    <mergeCell ref="W30:Y31"/>
    <mergeCell ref="A41:Y41"/>
    <mergeCell ref="B19:C19"/>
    <mergeCell ref="B20:C20"/>
    <mergeCell ref="B21:C21"/>
    <mergeCell ref="B22:C22"/>
    <mergeCell ref="B23:C23"/>
    <mergeCell ref="B24:C24"/>
    <mergeCell ref="B13:C13"/>
    <mergeCell ref="B14:C14"/>
    <mergeCell ref="B15:C15"/>
    <mergeCell ref="B16:C16"/>
    <mergeCell ref="B17:C17"/>
    <mergeCell ref="B18:C18"/>
    <mergeCell ref="A9:C9"/>
    <mergeCell ref="D9:O9"/>
    <mergeCell ref="P9:Y9"/>
    <mergeCell ref="B10:C10"/>
    <mergeCell ref="B11:C11"/>
    <mergeCell ref="B12:C12"/>
    <mergeCell ref="A1:Y1"/>
    <mergeCell ref="A3:Y3"/>
    <mergeCell ref="A5:Y5"/>
    <mergeCell ref="A7:R7"/>
    <mergeCell ref="T7:U7"/>
    <mergeCell ref="V7:W7"/>
  </mergeCells>
  <phoneticPr fontId="33" type="noConversion"/>
  <conditionalFormatting sqref="D123:O137 D86:O100 D49:O63 D11:O25">
    <cfRule type="cellIs" dxfId="3" priority="1" stopIfTrue="1" operator="equal">
      <formula>"x"</formula>
    </cfRule>
  </conditionalFormatting>
  <pageMargins left="0.78740157480314965" right="0.39370078740157483" top="0.98425196850393704" bottom="0.98425196850393704" header="0.51181102362204722" footer="0.23622047244094491"/>
  <pageSetup paperSize="9" scale="87" fitToHeight="4" orientation="landscape" r:id="rId1"/>
  <headerFooter alignWithMargins="0">
    <oddHeader>&amp;LAnlage&amp;CVorkalkulation des Vorhabens Sachsen-Anhalt KLIMA II&amp;RFormblatt 3
Stand: 13.09.2017</oddHeader>
    <oddFooter>&amp;L&amp;G&amp;CSeite &amp;P von &amp;N&amp;RUnterlage vom: &amp;D</oddFooter>
  </headerFooter>
  <ignoredErrors>
    <ignoredError sqref="P26:Y26 P138:Y138 P64:Y64 P101:Y101" formulaRange="1"/>
    <ignoredError sqref="P27:Y27 P65:Y65 P102:Y102 P139:Y13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Spalte_hinzufügen">
                <anchor moveWithCells="1" sizeWithCells="1">
                  <from>
                    <xdr:col>14</xdr:col>
                    <xdr:colOff>38100</xdr:colOff>
                    <xdr:row>29</xdr:row>
                    <xdr:rowOff>123825</xdr:rowOff>
                  </from>
                  <to>
                    <xdr:col>17</xdr:col>
                    <xdr:colOff>323850</xdr:colOff>
                    <xdr:row>31</xdr:row>
                    <xdr:rowOff>95250</xdr:rowOff>
                  </to>
                </anchor>
              </controlPr>
            </control>
          </mc:Choice>
        </mc:AlternateContent>
        <mc:AlternateContent xmlns:mc="http://schemas.openxmlformats.org/markup-compatibility/2006">
          <mc:Choice Requires="x14">
            <control shapeId="4100" r:id="rId6" name="Button 4">
              <controlPr defaultSize="0" print="0" autoFill="0" autoPict="0" macro="[0]!Spalte_hinzufügen">
                <anchor moveWithCells="1" sizeWithCells="1">
                  <from>
                    <xdr:col>14</xdr:col>
                    <xdr:colOff>38100</xdr:colOff>
                    <xdr:row>67</xdr:row>
                    <xdr:rowOff>123825</xdr:rowOff>
                  </from>
                  <to>
                    <xdr:col>17</xdr:col>
                    <xdr:colOff>323850</xdr:colOff>
                    <xdr:row>69</xdr:row>
                    <xdr:rowOff>95250</xdr:rowOff>
                  </to>
                </anchor>
              </controlPr>
            </control>
          </mc:Choice>
        </mc:AlternateContent>
        <mc:AlternateContent xmlns:mc="http://schemas.openxmlformats.org/markup-compatibility/2006">
          <mc:Choice Requires="x14">
            <control shapeId="4101" r:id="rId7" name="Button 5">
              <controlPr defaultSize="0" print="0" autoFill="0" autoPict="0" macro="[1]!Spalte_hinzufügen">
                <anchor moveWithCells="1" sizeWithCells="1">
                  <from>
                    <xdr:col>14</xdr:col>
                    <xdr:colOff>38100</xdr:colOff>
                    <xdr:row>104</xdr:row>
                    <xdr:rowOff>123825</xdr:rowOff>
                  </from>
                  <to>
                    <xdr:col>17</xdr:col>
                    <xdr:colOff>323850</xdr:colOff>
                    <xdr:row>106</xdr:row>
                    <xdr:rowOff>95250</xdr:rowOff>
                  </to>
                </anchor>
              </controlPr>
            </control>
          </mc:Choice>
        </mc:AlternateContent>
        <mc:AlternateContent xmlns:mc="http://schemas.openxmlformats.org/markup-compatibility/2006">
          <mc:Choice Requires="x14">
            <control shapeId="4102" r:id="rId8" name="Button 6">
              <controlPr defaultSize="0" print="0" autoFill="0" autoPict="0" macro="[0]!Spalte_hinzufügen">
                <anchor moveWithCells="1" sizeWithCells="1">
                  <from>
                    <xdr:col>14</xdr:col>
                    <xdr:colOff>38100</xdr:colOff>
                    <xdr:row>104</xdr:row>
                    <xdr:rowOff>123825</xdr:rowOff>
                  </from>
                  <to>
                    <xdr:col>17</xdr:col>
                    <xdr:colOff>323850</xdr:colOff>
                    <xdr:row>106</xdr:row>
                    <xdr:rowOff>95250</xdr:rowOff>
                  </to>
                </anchor>
              </controlPr>
            </control>
          </mc:Choice>
        </mc:AlternateContent>
        <mc:AlternateContent xmlns:mc="http://schemas.openxmlformats.org/markup-compatibility/2006">
          <mc:Choice Requires="x14">
            <control shapeId="4103" r:id="rId9" name="Button 7">
              <controlPr defaultSize="0" print="0" autoFill="0" autoPict="0" macro="[1]!Spalte_hinzufügen">
                <anchor moveWithCells="1" sizeWithCells="1">
                  <from>
                    <xdr:col>14</xdr:col>
                    <xdr:colOff>38100</xdr:colOff>
                    <xdr:row>141</xdr:row>
                    <xdr:rowOff>123825</xdr:rowOff>
                  </from>
                  <to>
                    <xdr:col>17</xdr:col>
                    <xdr:colOff>323850</xdr:colOff>
                    <xdr:row>143</xdr:row>
                    <xdr:rowOff>95250</xdr:rowOff>
                  </to>
                </anchor>
              </controlPr>
            </control>
          </mc:Choice>
        </mc:AlternateContent>
        <mc:AlternateContent xmlns:mc="http://schemas.openxmlformats.org/markup-compatibility/2006">
          <mc:Choice Requires="x14">
            <control shapeId="4104" r:id="rId10" name="Button 8">
              <controlPr defaultSize="0" print="0" autoFill="0" autoPict="0" macro="[1]!Spalte_hinzufügen">
                <anchor moveWithCells="1" sizeWithCells="1">
                  <from>
                    <xdr:col>14</xdr:col>
                    <xdr:colOff>38100</xdr:colOff>
                    <xdr:row>141</xdr:row>
                    <xdr:rowOff>123825</xdr:rowOff>
                  </from>
                  <to>
                    <xdr:col>17</xdr:col>
                    <xdr:colOff>323850</xdr:colOff>
                    <xdr:row>143</xdr:row>
                    <xdr:rowOff>95250</xdr:rowOff>
                  </to>
                </anchor>
              </controlPr>
            </control>
          </mc:Choice>
        </mc:AlternateContent>
        <mc:AlternateContent xmlns:mc="http://schemas.openxmlformats.org/markup-compatibility/2006">
          <mc:Choice Requires="x14">
            <control shapeId="4105" r:id="rId11" name="Button 9">
              <controlPr defaultSize="0" print="0" autoFill="0" autoPict="0" macro="[1]!Spalte_hinzufügen">
                <anchor moveWithCells="1" sizeWithCells="1">
                  <from>
                    <xdr:col>14</xdr:col>
                    <xdr:colOff>38100</xdr:colOff>
                    <xdr:row>141</xdr:row>
                    <xdr:rowOff>123825</xdr:rowOff>
                  </from>
                  <to>
                    <xdr:col>17</xdr:col>
                    <xdr:colOff>323850</xdr:colOff>
                    <xdr:row>143</xdr:row>
                    <xdr:rowOff>95250</xdr:rowOff>
                  </to>
                </anchor>
              </controlPr>
            </control>
          </mc:Choice>
        </mc:AlternateContent>
        <mc:AlternateContent xmlns:mc="http://schemas.openxmlformats.org/markup-compatibility/2006">
          <mc:Choice Requires="x14">
            <control shapeId="4106" r:id="rId12" name="Button 10">
              <controlPr defaultSize="0" print="0" autoFill="0" autoPict="0" macro="[0]!Spalte_hinzufügen">
                <anchor moveWithCells="1" sizeWithCells="1">
                  <from>
                    <xdr:col>14</xdr:col>
                    <xdr:colOff>38100</xdr:colOff>
                    <xdr:row>141</xdr:row>
                    <xdr:rowOff>123825</xdr:rowOff>
                  </from>
                  <to>
                    <xdr:col>17</xdr:col>
                    <xdr:colOff>323850</xdr:colOff>
                    <xdr:row>143</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G59"/>
  <sheetViews>
    <sheetView workbookViewId="0">
      <selection activeCell="C12" sqref="C12"/>
    </sheetView>
  </sheetViews>
  <sheetFormatPr baseColWidth="10" defaultColWidth="11.5703125" defaultRowHeight="12.75"/>
  <cols>
    <col min="1" max="1" width="4.7109375" style="100" customWidth="1"/>
    <col min="2" max="2" width="28.85546875" style="100" customWidth="1"/>
    <col min="3" max="3" width="6.140625" style="76" customWidth="1"/>
    <col min="4" max="4" width="5.7109375" style="76" customWidth="1"/>
    <col min="5" max="5" width="16.140625" style="76" customWidth="1"/>
    <col min="6" max="6" width="16" style="87" customWidth="1"/>
    <col min="7" max="7" width="14.42578125" style="76" customWidth="1"/>
    <col min="8" max="16384" width="11.5703125" style="64"/>
  </cols>
  <sheetData>
    <row r="1" spans="1:7" ht="18">
      <c r="A1" s="439" t="s">
        <v>0</v>
      </c>
      <c r="B1" s="440"/>
      <c r="C1" s="440"/>
      <c r="D1" s="440"/>
      <c r="E1" s="440"/>
      <c r="F1" s="440"/>
      <c r="G1" s="440"/>
    </row>
    <row r="2" spans="1:7" ht="15" customHeight="1">
      <c r="A2" s="65"/>
      <c r="B2" s="65"/>
      <c r="C2" s="65"/>
      <c r="D2" s="65"/>
      <c r="E2" s="65"/>
      <c r="F2" s="65"/>
      <c r="G2" s="65"/>
    </row>
    <row r="3" spans="1:7" ht="20.25">
      <c r="A3" s="441" t="s">
        <v>102</v>
      </c>
      <c r="B3" s="411"/>
      <c r="C3" s="411"/>
      <c r="D3" s="411"/>
      <c r="E3" s="411"/>
      <c r="F3" s="411"/>
      <c r="G3" s="411"/>
    </row>
    <row r="4" spans="1:7" ht="10.15" customHeight="1">
      <c r="A4" s="65"/>
      <c r="B4" s="65"/>
      <c r="C4" s="65"/>
      <c r="D4" s="65"/>
      <c r="E4" s="65"/>
      <c r="F4" s="65"/>
      <c r="G4" s="64"/>
    </row>
    <row r="5" spans="1:7" ht="5.25" customHeight="1">
      <c r="A5" s="66"/>
      <c r="B5" s="66"/>
      <c r="C5" s="67"/>
      <c r="D5" s="68"/>
      <c r="E5" s="66"/>
      <c r="F5" s="66"/>
      <c r="G5" s="66"/>
    </row>
    <row r="6" spans="1:7">
      <c r="A6" s="69" t="s">
        <v>10</v>
      </c>
      <c r="B6" s="70" t="s">
        <v>42</v>
      </c>
      <c r="C6" s="71" t="s">
        <v>43</v>
      </c>
      <c r="D6" s="72" t="s">
        <v>44</v>
      </c>
      <c r="E6" s="70" t="s">
        <v>45</v>
      </c>
      <c r="F6" s="70" t="s">
        <v>46</v>
      </c>
      <c r="G6" s="73" t="s">
        <v>47</v>
      </c>
    </row>
    <row r="7" spans="1:7">
      <c r="A7" s="69" t="s">
        <v>15</v>
      </c>
      <c r="B7" s="74" t="s">
        <v>48</v>
      </c>
      <c r="C7" s="75"/>
      <c r="E7" s="73" t="s">
        <v>23</v>
      </c>
      <c r="F7" s="73" t="s">
        <v>23</v>
      </c>
      <c r="G7" s="73" t="s">
        <v>49</v>
      </c>
    </row>
    <row r="8" spans="1:7" ht="4.5" customHeight="1">
      <c r="A8" s="77"/>
      <c r="B8" s="78"/>
      <c r="C8" s="78"/>
      <c r="D8" s="79"/>
      <c r="E8" s="80"/>
      <c r="F8" s="80"/>
      <c r="G8" s="80"/>
    </row>
    <row r="9" spans="1:7" ht="18.75" customHeight="1">
      <c r="A9" s="213">
        <v>1</v>
      </c>
      <c r="B9" s="214"/>
      <c r="C9" s="215"/>
      <c r="D9" s="216"/>
      <c r="E9" s="217"/>
      <c r="F9" s="218" t="str">
        <f>IF(B9="","",E9*C9)</f>
        <v/>
      </c>
      <c r="G9" s="215"/>
    </row>
    <row r="10" spans="1:7" ht="18.75" customHeight="1">
      <c r="A10" s="219">
        <v>2</v>
      </c>
      <c r="B10" s="214"/>
      <c r="C10" s="215"/>
      <c r="D10" s="216"/>
      <c r="E10" s="217"/>
      <c r="F10" s="218" t="str">
        <f t="shared" ref="F10:F20" si="0">IF(B10="","",E10*C10)</f>
        <v/>
      </c>
      <c r="G10" s="220"/>
    </row>
    <row r="11" spans="1:7" ht="18.75" customHeight="1">
      <c r="A11" s="213">
        <v>3</v>
      </c>
      <c r="B11" s="214"/>
      <c r="C11" s="215"/>
      <c r="D11" s="216"/>
      <c r="E11" s="217"/>
      <c r="F11" s="218" t="str">
        <f t="shared" si="0"/>
        <v/>
      </c>
      <c r="G11" s="215"/>
    </row>
    <row r="12" spans="1:7" ht="18.75" customHeight="1">
      <c r="A12" s="219">
        <v>4</v>
      </c>
      <c r="B12" s="214"/>
      <c r="C12" s="215"/>
      <c r="D12" s="216"/>
      <c r="E12" s="217"/>
      <c r="F12" s="218" t="str">
        <f t="shared" si="0"/>
        <v/>
      </c>
      <c r="G12" s="220"/>
    </row>
    <row r="13" spans="1:7" ht="18.75" customHeight="1">
      <c r="A13" s="213">
        <v>5</v>
      </c>
      <c r="B13" s="214"/>
      <c r="C13" s="215"/>
      <c r="D13" s="216"/>
      <c r="E13" s="217"/>
      <c r="F13" s="218" t="str">
        <f t="shared" si="0"/>
        <v/>
      </c>
      <c r="G13" s="215"/>
    </row>
    <row r="14" spans="1:7" ht="18.75" customHeight="1">
      <c r="A14" s="219">
        <v>6</v>
      </c>
      <c r="B14" s="214"/>
      <c r="C14" s="215"/>
      <c r="D14" s="216"/>
      <c r="E14" s="217"/>
      <c r="F14" s="218" t="str">
        <f t="shared" si="0"/>
        <v/>
      </c>
      <c r="G14" s="220"/>
    </row>
    <row r="15" spans="1:7" ht="18.75" customHeight="1">
      <c r="A15" s="213">
        <v>7</v>
      </c>
      <c r="B15" s="214"/>
      <c r="C15" s="215"/>
      <c r="D15" s="216"/>
      <c r="E15" s="217"/>
      <c r="F15" s="218" t="str">
        <f t="shared" si="0"/>
        <v/>
      </c>
      <c r="G15" s="215"/>
    </row>
    <row r="16" spans="1:7" ht="18.75" customHeight="1">
      <c r="A16" s="219">
        <v>8</v>
      </c>
      <c r="B16" s="214"/>
      <c r="C16" s="215"/>
      <c r="D16" s="216"/>
      <c r="E16" s="217"/>
      <c r="F16" s="218" t="str">
        <f t="shared" si="0"/>
        <v/>
      </c>
      <c r="G16" s="220"/>
    </row>
    <row r="17" spans="1:7" ht="18.75" customHeight="1">
      <c r="A17" s="213">
        <v>9</v>
      </c>
      <c r="B17" s="214"/>
      <c r="C17" s="215"/>
      <c r="D17" s="216"/>
      <c r="E17" s="217"/>
      <c r="F17" s="218" t="str">
        <f t="shared" si="0"/>
        <v/>
      </c>
      <c r="G17" s="215"/>
    </row>
    <row r="18" spans="1:7" ht="18.75" customHeight="1">
      <c r="A18" s="219">
        <v>10</v>
      </c>
      <c r="B18" s="214"/>
      <c r="C18" s="215"/>
      <c r="D18" s="216"/>
      <c r="E18" s="217"/>
      <c r="F18" s="218" t="str">
        <f t="shared" si="0"/>
        <v/>
      </c>
      <c r="G18" s="220"/>
    </row>
    <row r="19" spans="1:7" ht="18.75" customHeight="1">
      <c r="A19" s="213">
        <v>11</v>
      </c>
      <c r="B19" s="214"/>
      <c r="C19" s="215"/>
      <c r="D19" s="216"/>
      <c r="E19" s="217"/>
      <c r="F19" s="218" t="str">
        <f t="shared" si="0"/>
        <v/>
      </c>
      <c r="G19" s="220"/>
    </row>
    <row r="20" spans="1:7" ht="18.75" customHeight="1">
      <c r="A20" s="219">
        <v>12</v>
      </c>
      <c r="B20" s="214"/>
      <c r="C20" s="215"/>
      <c r="D20" s="216"/>
      <c r="E20" s="217"/>
      <c r="F20" s="218" t="str">
        <f t="shared" si="0"/>
        <v/>
      </c>
      <c r="G20" s="215"/>
    </row>
    <row r="21" spans="1:7" ht="21" customHeight="1">
      <c r="A21" s="81"/>
      <c r="B21" s="82"/>
      <c r="C21" s="83"/>
      <c r="D21" s="83"/>
      <c r="E21" s="84" t="s">
        <v>50</v>
      </c>
      <c r="F21" s="221">
        <f>SUM(F9:F20)</f>
        <v>0</v>
      </c>
      <c r="G21" s="64"/>
    </row>
    <row r="22" spans="1:7" ht="13.5" thickBot="1">
      <c r="A22" s="65"/>
      <c r="B22" s="65"/>
      <c r="C22" s="85"/>
      <c r="D22" s="85"/>
      <c r="E22" s="85"/>
      <c r="F22" s="86"/>
      <c r="G22" s="64"/>
    </row>
    <row r="23" spans="1:7" ht="21" customHeight="1" thickBot="1">
      <c r="A23" s="29"/>
      <c r="B23" s="288" t="s">
        <v>179</v>
      </c>
      <c r="C23" s="176"/>
      <c r="D23" s="85"/>
      <c r="E23" s="85"/>
      <c r="F23" s="86"/>
      <c r="G23" s="64"/>
    </row>
    <row r="24" spans="1:7" ht="13.5" thickBot="1">
      <c r="A24" s="177"/>
      <c r="B24" s="178"/>
      <c r="C24" s="179"/>
      <c r="D24" s="85"/>
      <c r="G24" s="64"/>
    </row>
    <row r="25" spans="1:7" ht="21" customHeight="1" thickBot="1">
      <c r="A25" s="63"/>
      <c r="B25" s="63"/>
      <c r="C25" s="85"/>
      <c r="D25" s="85"/>
      <c r="E25" s="222" t="s">
        <v>34</v>
      </c>
      <c r="F25" s="442" t="s">
        <v>102</v>
      </c>
      <c r="G25" s="443"/>
    </row>
    <row r="26" spans="1:7" ht="21" customHeight="1">
      <c r="A26" s="63"/>
      <c r="B26" s="63"/>
      <c r="C26" s="85"/>
      <c r="D26" s="85"/>
      <c r="E26" s="223" t="str">
        <f>IF(YEAR(Beginn)&gt;1900,YEAR(Beginn),"")</f>
        <v/>
      </c>
      <c r="F26" s="435" t="str">
        <f>IF(E26="","",SUMIF($G$9:$G$20,E26,$F$9:$F$20))</f>
        <v/>
      </c>
      <c r="G26" s="436"/>
    </row>
    <row r="27" spans="1:7" ht="21" customHeight="1">
      <c r="A27" s="63"/>
      <c r="B27" s="63"/>
      <c r="C27" s="85"/>
      <c r="D27" s="85"/>
      <c r="E27" s="224" t="str">
        <f>IF(AND(YEAR(Beginn)&gt;1900,YEAR(Ende)&gt;E26),YEAR(Beginn)+1,"")</f>
        <v/>
      </c>
      <c r="F27" s="435" t="str">
        <f>IF(E27="","",SUMIF($G$9:$G$20,E27,$F$9:$F$20))</f>
        <v/>
      </c>
      <c r="G27" s="436"/>
    </row>
    <row r="28" spans="1:7" ht="21" customHeight="1">
      <c r="A28" s="63"/>
      <c r="B28" s="63"/>
      <c r="C28" s="85"/>
      <c r="D28" s="85"/>
      <c r="E28" s="224" t="str">
        <f>IF(AND(YEAR(Beginn)&gt;1900,YEAR(Ende)&gt;E27),YEAR(Beginn)+2,"")</f>
        <v/>
      </c>
      <c r="F28" s="435" t="str">
        <f>IF(E28="","",SUMIF($G$9:$G$20,E28,$F$9:$F$20))</f>
        <v/>
      </c>
      <c r="G28" s="436"/>
    </row>
    <row r="29" spans="1:7" ht="21" customHeight="1" thickBot="1">
      <c r="A29" s="63"/>
      <c r="B29" s="63"/>
      <c r="C29" s="85"/>
      <c r="D29" s="85"/>
      <c r="E29" s="224" t="str">
        <f>IF(AND(YEAR(Beginn)&gt;1900,YEAR(Ende)&gt;E28),YEAR(Beginn)+3,"")</f>
        <v/>
      </c>
      <c r="F29" s="435" t="str">
        <f>IF(E29="","",SUMIF($G$9:$G$20,E29,$F$9:$F$20))</f>
        <v/>
      </c>
      <c r="G29" s="436"/>
    </row>
    <row r="30" spans="1:7" ht="21" customHeight="1" thickBot="1">
      <c r="A30" s="63"/>
      <c r="B30" s="63"/>
      <c r="C30" s="85"/>
      <c r="D30" s="85"/>
      <c r="E30" s="222" t="s">
        <v>51</v>
      </c>
      <c r="F30" s="437">
        <f>SUM(F26:G29)</f>
        <v>0</v>
      </c>
      <c r="G30" s="438"/>
    </row>
    <row r="31" spans="1:7">
      <c r="A31" s="63"/>
      <c r="B31" s="63"/>
      <c r="C31" s="85"/>
      <c r="D31" s="85"/>
      <c r="E31" s="85"/>
      <c r="F31" s="86"/>
      <c r="G31" s="64"/>
    </row>
    <row r="32" spans="1:7">
      <c r="A32" s="65"/>
      <c r="B32" s="65"/>
      <c r="C32" s="85"/>
      <c r="D32" s="85"/>
      <c r="E32" s="85"/>
      <c r="F32" s="86"/>
      <c r="G32" s="64"/>
    </row>
    <row r="33" spans="1:7" s="92" customFormat="1" ht="12">
      <c r="A33" s="88" t="s">
        <v>52</v>
      </c>
      <c r="B33" s="89"/>
      <c r="C33" s="90"/>
      <c r="D33" s="90"/>
      <c r="E33" s="90"/>
      <c r="F33" s="91"/>
    </row>
    <row r="34" spans="1:7" s="92" customFormat="1" ht="3" customHeight="1">
      <c r="A34" s="93"/>
      <c r="B34" s="89"/>
      <c r="C34" s="90"/>
      <c r="D34" s="90"/>
      <c r="E34" s="90"/>
      <c r="F34" s="91"/>
    </row>
    <row r="35" spans="1:7" s="92" customFormat="1" ht="3" customHeight="1">
      <c r="A35" s="94"/>
      <c r="B35" s="95"/>
      <c r="C35" s="96"/>
      <c r="D35" s="96"/>
      <c r="E35" s="97"/>
      <c r="F35" s="91"/>
    </row>
    <row r="36" spans="1:7" s="92" customFormat="1" ht="12">
      <c r="A36" s="94" t="s">
        <v>53</v>
      </c>
      <c r="B36" s="95"/>
      <c r="C36" s="96"/>
      <c r="D36" s="96"/>
      <c r="E36" s="97"/>
      <c r="F36" s="91"/>
    </row>
    <row r="37" spans="1:7" s="92" customFormat="1" ht="12">
      <c r="A37" s="94" t="s">
        <v>149</v>
      </c>
      <c r="B37" s="95"/>
      <c r="C37" s="96"/>
      <c r="D37" s="96"/>
      <c r="E37" s="97"/>
      <c r="F37" s="91"/>
    </row>
    <row r="38" spans="1:7" s="92" customFormat="1" ht="12">
      <c r="A38" s="94" t="s">
        <v>150</v>
      </c>
      <c r="B38" s="95"/>
      <c r="C38" s="96"/>
      <c r="D38" s="96"/>
      <c r="E38" s="97"/>
      <c r="F38" s="91"/>
    </row>
    <row r="39" spans="1:7" s="92" customFormat="1" ht="3" customHeight="1">
      <c r="A39" s="94"/>
      <c r="B39" s="95"/>
      <c r="C39" s="96"/>
      <c r="D39" s="96"/>
      <c r="E39" s="97"/>
      <c r="F39" s="91"/>
    </row>
    <row r="40" spans="1:7" s="102" customFormat="1">
      <c r="A40" s="94" t="s">
        <v>61</v>
      </c>
      <c r="B40" s="105"/>
      <c r="C40" s="121"/>
      <c r="D40" s="122"/>
      <c r="E40" s="64"/>
    </row>
    <row r="41" spans="1:7" s="92" customFormat="1" ht="3" customHeight="1">
      <c r="A41" s="94"/>
      <c r="B41" s="95"/>
      <c r="C41" s="96"/>
      <c r="D41" s="96"/>
      <c r="E41" s="97"/>
      <c r="F41" s="91"/>
    </row>
    <row r="42" spans="1:7" s="92" customFormat="1" ht="12">
      <c r="A42" s="94" t="s">
        <v>54</v>
      </c>
      <c r="B42" s="98"/>
      <c r="C42" s="98"/>
      <c r="D42" s="98"/>
      <c r="E42" s="98"/>
      <c r="F42" s="99"/>
      <c r="G42" s="100"/>
    </row>
    <row r="43" spans="1:7" s="92" customFormat="1" ht="3" customHeight="1">
      <c r="A43" s="101"/>
      <c r="B43" s="100"/>
      <c r="C43" s="100"/>
      <c r="D43" s="100"/>
      <c r="E43" s="100"/>
      <c r="F43" s="99"/>
      <c r="G43" s="100"/>
    </row>
    <row r="44" spans="1:7" s="92" customFormat="1" ht="12">
      <c r="A44" s="94" t="s">
        <v>151</v>
      </c>
      <c r="B44" s="98"/>
      <c r="C44" s="98"/>
      <c r="D44" s="98"/>
      <c r="E44" s="98"/>
      <c r="F44" s="99"/>
      <c r="G44" s="100"/>
    </row>
    <row r="45" spans="1:7" s="92" customFormat="1" ht="12">
      <c r="A45" s="94" t="s">
        <v>152</v>
      </c>
      <c r="B45" s="98"/>
      <c r="C45" s="98"/>
      <c r="D45" s="98"/>
      <c r="E45" s="98"/>
      <c r="F45" s="99"/>
      <c r="G45" s="100"/>
    </row>
    <row r="46" spans="1:7" s="92" customFormat="1" ht="3" customHeight="1">
      <c r="A46" s="101"/>
      <c r="B46" s="100"/>
      <c r="C46" s="100"/>
      <c r="D46" s="100"/>
      <c r="E46" s="100"/>
      <c r="F46" s="99"/>
      <c r="G46" s="100"/>
    </row>
    <row r="47" spans="1:7" s="92" customFormat="1" ht="12">
      <c r="A47" s="94" t="s">
        <v>132</v>
      </c>
      <c r="B47" s="100"/>
      <c r="C47" s="100"/>
      <c r="D47" s="100"/>
      <c r="E47" s="100"/>
      <c r="F47" s="99"/>
      <c r="G47" s="100"/>
    </row>
    <row r="48" spans="1:7">
      <c r="A48" s="94" t="s">
        <v>133</v>
      </c>
    </row>
    <row r="49" spans="1:2" ht="3" customHeight="1">
      <c r="A49" s="94"/>
    </row>
    <row r="50" spans="1:2">
      <c r="B50" s="94" t="s">
        <v>126</v>
      </c>
    </row>
    <row r="51" spans="1:2">
      <c r="B51" s="94" t="s">
        <v>139</v>
      </c>
    </row>
    <row r="52" spans="1:2" ht="3" customHeight="1">
      <c r="B52" s="94"/>
    </row>
    <row r="53" spans="1:2">
      <c r="B53" s="94" t="s">
        <v>127</v>
      </c>
    </row>
    <row r="54" spans="1:2">
      <c r="B54" s="94" t="s">
        <v>128</v>
      </c>
    </row>
    <row r="55" spans="1:2">
      <c r="B55" s="94" t="s">
        <v>153</v>
      </c>
    </row>
    <row r="56" spans="1:2">
      <c r="B56" s="94" t="s">
        <v>129</v>
      </c>
    </row>
    <row r="57" spans="1:2">
      <c r="B57" s="94" t="s">
        <v>130</v>
      </c>
    </row>
    <row r="58" spans="1:2">
      <c r="B58" s="94" t="s">
        <v>134</v>
      </c>
    </row>
    <row r="59" spans="1:2">
      <c r="B59" s="94" t="s">
        <v>131</v>
      </c>
    </row>
  </sheetData>
  <mergeCells count="8">
    <mergeCell ref="F29:G29"/>
    <mergeCell ref="F30:G30"/>
    <mergeCell ref="A1:G1"/>
    <mergeCell ref="A3:G3"/>
    <mergeCell ref="F25:G25"/>
    <mergeCell ref="F26:G26"/>
    <mergeCell ref="F27:G27"/>
    <mergeCell ref="F28:G28"/>
  </mergeCells>
  <phoneticPr fontId="33" type="noConversion"/>
  <pageMargins left="0.78740157480314965" right="0.59055118110236227" top="0.98425196850393704" bottom="0.98425196850393704" header="0.51181102362204722" footer="0.23622047244094491"/>
  <pageSetup paperSize="9" scale="89" orientation="portrait" r:id="rId1"/>
  <headerFooter alignWithMargins="0">
    <oddHeader>&amp;LAnlage&amp;CVorkalkulation des Vorhabens Sachsen-Anhalt KLIMA II&amp;RFormblatt 4
Stans: 13.09.2017</oddHeader>
    <oddFooter>&amp;L&amp;G&amp;C                                  Seite &amp;P von &amp;N&amp;RUnterlage vom: &amp;D</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65"/>
  <sheetViews>
    <sheetView workbookViewId="0">
      <selection activeCell="B15" sqref="B15"/>
    </sheetView>
  </sheetViews>
  <sheetFormatPr baseColWidth="10" defaultColWidth="11.5703125" defaultRowHeight="12.75"/>
  <cols>
    <col min="1" max="1" width="5.140625" style="127" customWidth="1"/>
    <col min="2" max="2" width="47.5703125" style="125" customWidth="1"/>
    <col min="3" max="3" width="17.28515625" style="125" customWidth="1"/>
    <col min="4" max="4" width="21" style="126" customWidth="1"/>
    <col min="5" max="5" width="18.28515625" style="76" customWidth="1"/>
    <col min="6" max="16384" width="11.5703125" style="102"/>
  </cols>
  <sheetData>
    <row r="1" spans="1:10" ht="18">
      <c r="A1" s="446" t="s">
        <v>0</v>
      </c>
      <c r="B1" s="411"/>
      <c r="C1" s="411"/>
      <c r="D1" s="411"/>
      <c r="E1" s="411"/>
    </row>
    <row r="2" spans="1:10" ht="15" customHeight="1">
      <c r="A2" s="103"/>
      <c r="B2" s="104"/>
      <c r="C2" s="104"/>
      <c r="D2" s="104"/>
      <c r="E2" s="65"/>
    </row>
    <row r="3" spans="1:10" ht="20.25">
      <c r="A3" s="447" t="s">
        <v>100</v>
      </c>
      <c r="B3" s="411"/>
      <c r="C3" s="411"/>
      <c r="D3" s="411"/>
      <c r="E3" s="411"/>
    </row>
    <row r="4" spans="1:10" ht="10.15" customHeight="1">
      <c r="A4" s="105"/>
      <c r="B4" s="105"/>
      <c r="C4" s="105"/>
      <c r="D4" s="105"/>
      <c r="E4" s="64"/>
    </row>
    <row r="5" spans="1:10" ht="5.45" customHeight="1">
      <c r="A5" s="106"/>
      <c r="B5" s="106"/>
      <c r="C5" s="106"/>
      <c r="D5" s="106"/>
      <c r="E5" s="66"/>
      <c r="F5" s="107"/>
    </row>
    <row r="6" spans="1:10">
      <c r="A6" s="10" t="s">
        <v>10</v>
      </c>
      <c r="B6" s="10" t="s">
        <v>221</v>
      </c>
      <c r="C6" s="10" t="s">
        <v>55</v>
      </c>
      <c r="D6" s="10" t="s">
        <v>56</v>
      </c>
      <c r="E6" s="73" t="s">
        <v>57</v>
      </c>
      <c r="F6" s="108"/>
    </row>
    <row r="7" spans="1:10">
      <c r="A7" s="10" t="s">
        <v>15</v>
      </c>
      <c r="B7" s="109"/>
      <c r="C7" s="110" t="s">
        <v>29</v>
      </c>
      <c r="D7" s="111" t="s">
        <v>23</v>
      </c>
      <c r="E7" s="73" t="s">
        <v>58</v>
      </c>
      <c r="F7" s="108"/>
    </row>
    <row r="8" spans="1:10" ht="4.5" customHeight="1">
      <c r="A8" s="112"/>
      <c r="B8" s="113"/>
      <c r="C8" s="114"/>
      <c r="D8" s="115"/>
      <c r="E8" s="80"/>
      <c r="F8" s="108"/>
    </row>
    <row r="9" spans="1:10" ht="21" customHeight="1">
      <c r="A9" s="225">
        <v>1</v>
      </c>
      <c r="B9" s="226"/>
      <c r="C9" s="227"/>
      <c r="D9" s="228"/>
      <c r="E9" s="215"/>
    </row>
    <row r="10" spans="1:10" ht="21" customHeight="1">
      <c r="A10" s="225">
        <v>2</v>
      </c>
      <c r="B10" s="226"/>
      <c r="C10" s="227"/>
      <c r="D10" s="228"/>
      <c r="E10" s="215"/>
    </row>
    <row r="11" spans="1:10" ht="21" customHeight="1">
      <c r="A11" s="225">
        <v>3</v>
      </c>
      <c r="B11" s="226"/>
      <c r="C11" s="227"/>
      <c r="D11" s="228"/>
      <c r="E11" s="215"/>
    </row>
    <row r="12" spans="1:10" ht="21" customHeight="1">
      <c r="A12" s="225">
        <v>4</v>
      </c>
      <c r="B12" s="226"/>
      <c r="C12" s="227"/>
      <c r="D12" s="228"/>
      <c r="E12" s="215"/>
    </row>
    <row r="13" spans="1:10" ht="21" customHeight="1">
      <c r="A13" s="225">
        <v>5</v>
      </c>
      <c r="B13" s="226"/>
      <c r="C13" s="227"/>
      <c r="D13" s="228"/>
      <c r="E13" s="215"/>
    </row>
    <row r="14" spans="1:10" ht="21" customHeight="1">
      <c r="A14" s="225">
        <v>6</v>
      </c>
      <c r="B14" s="226"/>
      <c r="C14" s="227"/>
      <c r="D14" s="228"/>
      <c r="E14" s="215"/>
    </row>
    <row r="15" spans="1:10" ht="21" customHeight="1">
      <c r="A15" s="225">
        <v>7</v>
      </c>
      <c r="B15" s="226"/>
      <c r="C15" s="227"/>
      <c r="D15" s="228"/>
      <c r="E15" s="215"/>
      <c r="J15" s="181"/>
    </row>
    <row r="16" spans="1:10" ht="21" customHeight="1">
      <c r="A16" s="225">
        <v>8</v>
      </c>
      <c r="B16" s="226"/>
      <c r="C16" s="227"/>
      <c r="D16" s="228"/>
      <c r="E16" s="215"/>
    </row>
    <row r="17" spans="1:5" ht="21" customHeight="1">
      <c r="A17" s="225">
        <v>9</v>
      </c>
      <c r="B17" s="226"/>
      <c r="C17" s="227"/>
      <c r="D17" s="228"/>
      <c r="E17" s="215"/>
    </row>
    <row r="18" spans="1:5" ht="21" customHeight="1">
      <c r="A18" s="225">
        <v>10</v>
      </c>
      <c r="B18" s="226"/>
      <c r="C18" s="227"/>
      <c r="D18" s="228"/>
      <c r="E18" s="215"/>
    </row>
    <row r="19" spans="1:5" ht="21" customHeight="1">
      <c r="A19" s="225">
        <v>11</v>
      </c>
      <c r="B19" s="226"/>
      <c r="C19" s="227"/>
      <c r="D19" s="228"/>
      <c r="E19" s="215"/>
    </row>
    <row r="20" spans="1:5" ht="21" customHeight="1">
      <c r="A20" s="225">
        <v>12</v>
      </c>
      <c r="B20" s="226"/>
      <c r="C20" s="227"/>
      <c r="D20" s="228"/>
      <c r="E20" s="215"/>
    </row>
    <row r="21" spans="1:5" ht="21.6" customHeight="1">
      <c r="A21" s="116"/>
      <c r="B21" s="117"/>
      <c r="C21" s="118" t="s">
        <v>59</v>
      </c>
      <c r="D21" s="229">
        <f>SUM(D9:D20)</f>
        <v>0</v>
      </c>
      <c r="E21" s="102"/>
    </row>
    <row r="22" spans="1:5" ht="11.25" customHeight="1" thickBot="1">
      <c r="A22" s="119"/>
      <c r="B22" s="120"/>
      <c r="C22" s="121"/>
      <c r="D22" s="122"/>
      <c r="E22" s="64"/>
    </row>
    <row r="23" spans="1:5" ht="21.75" customHeight="1" thickBot="1">
      <c r="A23" s="119"/>
      <c r="B23" s="288" t="s">
        <v>179</v>
      </c>
      <c r="C23" s="121"/>
      <c r="D23" s="122"/>
      <c r="E23" s="64"/>
    </row>
    <row r="24" spans="1:5">
      <c r="A24" s="138"/>
      <c r="B24" s="138"/>
      <c r="C24" s="121"/>
      <c r="D24" s="122"/>
      <c r="E24" s="64"/>
    </row>
    <row r="25" spans="1:5">
      <c r="A25" s="63"/>
      <c r="B25" s="63"/>
      <c r="C25" s="121"/>
      <c r="D25" s="122"/>
      <c r="E25" s="64"/>
    </row>
    <row r="26" spans="1:5" ht="13.5" thickBot="1">
      <c r="A26" s="63"/>
      <c r="B26" s="63"/>
      <c r="C26" s="121"/>
      <c r="D26" s="122"/>
      <c r="E26" s="64"/>
    </row>
    <row r="27" spans="1:5" s="64" customFormat="1" ht="21" customHeight="1" thickBot="1">
      <c r="A27" s="63"/>
      <c r="B27" s="63"/>
      <c r="C27" s="222" t="s">
        <v>34</v>
      </c>
      <c r="D27" s="448" t="s">
        <v>100</v>
      </c>
      <c r="E27" s="449"/>
    </row>
    <row r="28" spans="1:5" s="64" customFormat="1" ht="21" customHeight="1">
      <c r="A28" s="63"/>
      <c r="B28" s="63"/>
      <c r="C28" s="230" t="str">
        <f>IF(YEAR(Beginn)&gt;1900,YEAR(Beginn),"")</f>
        <v/>
      </c>
      <c r="D28" s="435" t="str">
        <f>IF(C28="","",SUMIF($E$9:$E$20,C28,$D$9:$D$20))</f>
        <v/>
      </c>
      <c r="E28" s="436"/>
    </row>
    <row r="29" spans="1:5" s="64" customFormat="1" ht="21" customHeight="1">
      <c r="A29" s="63"/>
      <c r="B29" s="63"/>
      <c r="C29" s="231" t="str">
        <f>IF(AND(YEAR(Beginn)&gt;1900,YEAR(Ende)&gt;C28),YEAR(Beginn)+1,"")</f>
        <v/>
      </c>
      <c r="D29" s="435" t="str">
        <f>IF(C29="","",SUMIF($E$9:$E$20,C29,$D$9:$D$20))</f>
        <v/>
      </c>
      <c r="E29" s="436"/>
    </row>
    <row r="30" spans="1:5" s="64" customFormat="1" ht="21" customHeight="1">
      <c r="A30" s="63"/>
      <c r="B30" s="63"/>
      <c r="C30" s="231" t="str">
        <f>IF(AND(YEAR(Beginn)&gt;1900,YEAR(Ende)&gt;C29),YEAR(Beginn)+2,"")</f>
        <v/>
      </c>
      <c r="D30" s="435" t="str">
        <f>IF(C30="","",SUMIF($E$9:$E$20,C30,$D$9:$D$20))</f>
        <v/>
      </c>
      <c r="E30" s="436"/>
    </row>
    <row r="31" spans="1:5" s="64" customFormat="1" ht="21" customHeight="1" thickBot="1">
      <c r="A31" s="63"/>
      <c r="B31" s="63"/>
      <c r="C31" s="231" t="str">
        <f>IF(AND(YEAR(Beginn)&gt;1900,YEAR(Ende)&gt;C30),YEAR(Beginn)+3,"")</f>
        <v/>
      </c>
      <c r="D31" s="435" t="str">
        <f>IF(C31="","",SUMIF($E$9:$E$20,C31,$D$9:$D$20))</f>
        <v/>
      </c>
      <c r="E31" s="436"/>
    </row>
    <row r="32" spans="1:5" s="64" customFormat="1" ht="21" customHeight="1" thickBot="1">
      <c r="A32" s="63"/>
      <c r="B32" s="63"/>
      <c r="C32" s="222" t="s">
        <v>51</v>
      </c>
      <c r="D32" s="444">
        <f>SUM(D28:E31)</f>
        <v>0</v>
      </c>
      <c r="E32" s="445"/>
    </row>
    <row r="33" spans="1:5">
      <c r="A33" s="63"/>
      <c r="B33" s="63"/>
      <c r="C33" s="121"/>
      <c r="D33" s="122"/>
      <c r="E33" s="64"/>
    </row>
    <row r="34" spans="1:5">
      <c r="A34" s="63"/>
      <c r="B34" s="63"/>
      <c r="C34" s="121"/>
      <c r="D34" s="122"/>
      <c r="E34" s="64"/>
    </row>
    <row r="35" spans="1:5">
      <c r="A35" s="63"/>
      <c r="B35" s="63"/>
      <c r="C35" s="121"/>
      <c r="D35" s="122"/>
      <c r="E35" s="64"/>
    </row>
    <row r="36" spans="1:5">
      <c r="A36" s="63"/>
      <c r="B36" s="63"/>
      <c r="C36" s="121"/>
      <c r="D36" s="122"/>
      <c r="E36" s="64"/>
    </row>
    <row r="37" spans="1:5">
      <c r="A37" s="88" t="s">
        <v>60</v>
      </c>
      <c r="B37" s="105"/>
      <c r="C37" s="121"/>
      <c r="D37" s="122"/>
      <c r="E37" s="64"/>
    </row>
    <row r="38" spans="1:5" ht="3" customHeight="1">
      <c r="A38" s="94"/>
      <c r="B38" s="105"/>
      <c r="C38" s="121"/>
      <c r="D38" s="122"/>
      <c r="E38" s="64"/>
    </row>
    <row r="39" spans="1:5" ht="3" customHeight="1">
      <c r="A39" s="94"/>
      <c r="B39" s="105"/>
      <c r="C39" s="121"/>
      <c r="D39" s="122"/>
      <c r="E39" s="64"/>
    </row>
    <row r="40" spans="1:5" ht="13.5" customHeight="1">
      <c r="A40" s="232" t="s">
        <v>154</v>
      </c>
      <c r="B40" s="233"/>
      <c r="C40" s="234"/>
      <c r="D40" s="235"/>
      <c r="E40" s="236"/>
    </row>
    <row r="41" spans="1:5" ht="13.5" customHeight="1">
      <c r="A41" s="232" t="s">
        <v>155</v>
      </c>
      <c r="B41" s="233"/>
      <c r="C41" s="234"/>
      <c r="D41" s="235"/>
      <c r="E41" s="236"/>
    </row>
    <row r="42" spans="1:5" ht="3" customHeight="1">
      <c r="A42" s="94"/>
      <c r="B42" s="105"/>
      <c r="C42" s="121"/>
      <c r="D42" s="122"/>
      <c r="E42" s="64"/>
    </row>
    <row r="43" spans="1:5" ht="13.5" customHeight="1">
      <c r="A43" s="94" t="s">
        <v>119</v>
      </c>
      <c r="B43" s="105"/>
      <c r="C43" s="121"/>
      <c r="D43" s="122"/>
      <c r="E43" s="64"/>
    </row>
    <row r="44" spans="1:5" ht="13.5" customHeight="1">
      <c r="A44" s="94" t="s">
        <v>120</v>
      </c>
      <c r="B44" s="105"/>
      <c r="C44" s="121"/>
      <c r="D44" s="122"/>
      <c r="E44" s="64"/>
    </row>
    <row r="45" spans="1:5" ht="3" customHeight="1">
      <c r="A45" s="94"/>
      <c r="B45" s="105"/>
      <c r="C45" s="121"/>
      <c r="D45" s="122"/>
      <c r="E45" s="64"/>
    </row>
    <row r="46" spans="1:5">
      <c r="A46" s="94" t="s">
        <v>156</v>
      </c>
      <c r="B46" s="105"/>
      <c r="C46" s="121"/>
      <c r="D46" s="122"/>
      <c r="E46" s="64"/>
    </row>
    <row r="47" spans="1:5">
      <c r="A47" s="94" t="s">
        <v>121</v>
      </c>
      <c r="B47" s="105"/>
      <c r="C47" s="121"/>
      <c r="D47" s="122"/>
      <c r="E47" s="64"/>
    </row>
    <row r="48" spans="1:5" ht="3" customHeight="1">
      <c r="A48" s="94"/>
      <c r="B48" s="105"/>
      <c r="C48" s="121"/>
      <c r="D48" s="122"/>
      <c r="E48" s="64"/>
    </row>
    <row r="49" spans="1:5">
      <c r="A49" s="123" t="s">
        <v>123</v>
      </c>
      <c r="B49" s="105"/>
      <c r="C49" s="121"/>
      <c r="D49" s="122"/>
      <c r="E49" s="64"/>
    </row>
    <row r="50" spans="1:5" ht="3" customHeight="1">
      <c r="A50" s="94"/>
      <c r="B50" s="105"/>
      <c r="C50" s="121"/>
      <c r="D50" s="122"/>
      <c r="E50" s="64"/>
    </row>
    <row r="51" spans="1:5" ht="12.75" customHeight="1">
      <c r="A51" s="94" t="s">
        <v>122</v>
      </c>
      <c r="B51" s="105"/>
      <c r="C51" s="121"/>
      <c r="D51" s="122"/>
      <c r="E51" s="64"/>
    </row>
    <row r="52" spans="1:5" ht="3" customHeight="1">
      <c r="A52" s="94"/>
      <c r="B52" s="105"/>
      <c r="C52" s="121"/>
      <c r="D52" s="122"/>
      <c r="E52" s="64"/>
    </row>
    <row r="53" spans="1:5">
      <c r="A53" s="94" t="s">
        <v>157</v>
      </c>
      <c r="B53" s="105"/>
      <c r="C53" s="121"/>
      <c r="D53" s="122"/>
      <c r="E53" s="64"/>
    </row>
    <row r="54" spans="1:5">
      <c r="A54" s="94" t="s">
        <v>158</v>
      </c>
      <c r="B54" s="105"/>
      <c r="C54" s="121"/>
      <c r="D54" s="122"/>
      <c r="E54" s="64"/>
    </row>
    <row r="55" spans="1:5">
      <c r="A55" s="94" t="s">
        <v>159</v>
      </c>
      <c r="B55" s="105"/>
      <c r="C55" s="121"/>
      <c r="D55" s="122"/>
      <c r="E55" s="64"/>
    </row>
    <row r="56" spans="1:5" ht="3" customHeight="1">
      <c r="A56" s="102"/>
      <c r="B56" s="105"/>
      <c r="C56" s="121"/>
      <c r="D56" s="122"/>
      <c r="E56" s="64"/>
    </row>
    <row r="57" spans="1:5">
      <c r="A57" s="94" t="s">
        <v>61</v>
      </c>
      <c r="B57" s="105"/>
      <c r="C57" s="121"/>
      <c r="D57" s="122"/>
      <c r="E57" s="64"/>
    </row>
    <row r="58" spans="1:5" ht="3" customHeight="1">
      <c r="A58" s="94"/>
      <c r="B58" s="105"/>
      <c r="C58" s="121"/>
      <c r="D58" s="122"/>
      <c r="E58" s="64"/>
    </row>
    <row r="59" spans="1:5">
      <c r="A59" s="94" t="s">
        <v>124</v>
      </c>
      <c r="B59" s="105"/>
      <c r="C59" s="121"/>
      <c r="D59" s="122"/>
    </row>
    <row r="60" spans="1:5">
      <c r="A60" s="94" t="s">
        <v>125</v>
      </c>
      <c r="B60" s="105"/>
      <c r="C60" s="121"/>
      <c r="D60" s="122"/>
    </row>
    <row r="61" spans="1:5" ht="3" customHeight="1">
      <c r="A61" s="124"/>
      <c r="B61" s="120"/>
      <c r="C61" s="121"/>
      <c r="D61" s="122"/>
    </row>
    <row r="62" spans="1:5">
      <c r="A62" s="94" t="s">
        <v>54</v>
      </c>
    </row>
    <row r="63" spans="1:5" ht="3" customHeight="1">
      <c r="A63" s="124"/>
      <c r="B63" s="120"/>
      <c r="C63" s="121"/>
      <c r="D63" s="122"/>
    </row>
    <row r="64" spans="1:5">
      <c r="A64" s="94" t="s">
        <v>160</v>
      </c>
    </row>
    <row r="65" spans="1:1">
      <c r="A65" s="94" t="s">
        <v>161</v>
      </c>
    </row>
  </sheetData>
  <mergeCells count="8">
    <mergeCell ref="D31:E31"/>
    <mergeCell ref="D32:E32"/>
    <mergeCell ref="A1:E1"/>
    <mergeCell ref="A3:E3"/>
    <mergeCell ref="D27:E27"/>
    <mergeCell ref="D28:E28"/>
    <mergeCell ref="D29:E29"/>
    <mergeCell ref="D30:E30"/>
  </mergeCells>
  <phoneticPr fontId="33" type="noConversion"/>
  <pageMargins left="0.78740157480314965" right="0.51181102362204722" top="0.98425196850393704" bottom="0.98425196850393704" header="0.51181102362204722" footer="0.31496062992125984"/>
  <pageSetup paperSize="9" scale="81" orientation="portrait" r:id="rId1"/>
  <headerFooter alignWithMargins="0">
    <oddHeader>&amp;LAnlage&amp;CVorkalkulation des Vorhabens Sachsen-Anhalt KLIMA II&amp;RFormblatt 5
Stand: 13.09.2017</oddHeader>
    <oddFooter>&amp;L&amp;G&amp;C                                 Seite &amp;P von &amp;N&amp;RUnterlage vom: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7" r:id="rId5" name="Button 3">
              <controlPr defaultSize="0" print="0" autoFill="0" autoPict="0">
                <anchor moveWithCells="1" sizeWithCells="1">
                  <from>
                    <xdr:col>5</xdr:col>
                    <xdr:colOff>171450</xdr:colOff>
                    <xdr:row>8</xdr:row>
                    <xdr:rowOff>57150</xdr:rowOff>
                  </from>
                  <to>
                    <xdr:col>7</xdr:col>
                    <xdr:colOff>638175</xdr:colOff>
                    <xdr:row>10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9"/>
  <sheetViews>
    <sheetView workbookViewId="0">
      <selection activeCell="D33" sqref="D33"/>
    </sheetView>
  </sheetViews>
  <sheetFormatPr baseColWidth="10" defaultColWidth="11.5703125" defaultRowHeight="12.75"/>
  <cols>
    <col min="1" max="1" width="4.7109375" style="146" customWidth="1"/>
    <col min="2" max="2" width="14.85546875" style="146" customWidth="1"/>
    <col min="3" max="3" width="12.42578125" style="146" customWidth="1"/>
    <col min="4" max="4" width="12.5703125" style="147" customWidth="1"/>
    <col min="5" max="5" width="8" style="147" customWidth="1"/>
    <col min="6" max="7" width="8.85546875" style="147" customWidth="1"/>
    <col min="8" max="8" width="12.85546875" style="147" customWidth="1"/>
    <col min="9" max="9" width="8.85546875" style="147" customWidth="1"/>
    <col min="10" max="10" width="13.7109375" style="148" customWidth="1"/>
    <col min="11" max="11" width="17.5703125" style="147" customWidth="1"/>
    <col min="12" max="16384" width="11.5703125" style="128"/>
  </cols>
  <sheetData>
    <row r="1" spans="1:11" ht="18">
      <c r="A1" s="453" t="s">
        <v>0</v>
      </c>
      <c r="B1" s="454"/>
      <c r="C1" s="454"/>
      <c r="D1" s="454"/>
      <c r="E1" s="454"/>
      <c r="F1" s="454"/>
      <c r="G1" s="454"/>
      <c r="H1" s="454"/>
      <c r="I1" s="454"/>
      <c r="J1" s="454"/>
      <c r="K1" s="454"/>
    </row>
    <row r="2" spans="1:11" ht="15" customHeight="1">
      <c r="A2" s="129"/>
      <c r="B2" s="129"/>
      <c r="C2" s="129"/>
      <c r="D2" s="129"/>
      <c r="E2" s="129"/>
      <c r="F2" s="129"/>
      <c r="G2" s="129"/>
      <c r="H2" s="129"/>
      <c r="I2" s="129"/>
      <c r="J2" s="129"/>
      <c r="K2" s="129"/>
    </row>
    <row r="3" spans="1:11" ht="20.25">
      <c r="A3" s="455" t="s">
        <v>103</v>
      </c>
      <c r="B3" s="456"/>
      <c r="C3" s="456"/>
      <c r="D3" s="456"/>
      <c r="E3" s="456"/>
      <c r="F3" s="456"/>
      <c r="G3" s="456"/>
      <c r="H3" s="456"/>
      <c r="I3" s="456"/>
      <c r="J3" s="456"/>
      <c r="K3" s="456"/>
    </row>
    <row r="4" spans="1:11" ht="20.25">
      <c r="A4" s="130"/>
      <c r="B4" s="46"/>
      <c r="C4" s="46"/>
      <c r="D4" s="46"/>
      <c r="E4" s="46"/>
      <c r="F4" s="46"/>
      <c r="G4" s="46"/>
      <c r="H4" s="46"/>
      <c r="I4" s="46"/>
      <c r="J4" s="46"/>
      <c r="K4" s="131"/>
    </row>
    <row r="5" spans="1:11" ht="10.15" customHeight="1">
      <c r="A5" s="129"/>
      <c r="B5" s="129"/>
      <c r="C5" s="129"/>
      <c r="D5" s="129"/>
      <c r="E5" s="129"/>
      <c r="F5" s="129"/>
      <c r="G5" s="129"/>
      <c r="H5" s="129"/>
      <c r="I5" s="129"/>
      <c r="J5" s="129"/>
      <c r="K5" s="128"/>
    </row>
    <row r="6" spans="1:11">
      <c r="A6" s="132"/>
      <c r="B6" s="132"/>
      <c r="C6" s="132"/>
      <c r="D6" s="132"/>
      <c r="E6" s="132"/>
      <c r="F6" s="132"/>
      <c r="G6" s="132"/>
      <c r="H6" s="132"/>
      <c r="I6" s="132"/>
      <c r="J6" s="132"/>
      <c r="K6" s="66"/>
    </row>
    <row r="7" spans="1:11" s="133" customFormat="1" ht="43.15" customHeight="1">
      <c r="A7" s="452" t="s">
        <v>62</v>
      </c>
      <c r="B7" s="452" t="s">
        <v>63</v>
      </c>
      <c r="C7" s="452" t="s">
        <v>64</v>
      </c>
      <c r="D7" s="452" t="s">
        <v>105</v>
      </c>
      <c r="E7" s="452" t="s">
        <v>72</v>
      </c>
      <c r="F7" s="452" t="s">
        <v>73</v>
      </c>
      <c r="G7" s="452" t="s">
        <v>73</v>
      </c>
      <c r="H7" s="452" t="s">
        <v>106</v>
      </c>
      <c r="I7" s="452" t="s">
        <v>65</v>
      </c>
      <c r="J7" s="452" t="s">
        <v>104</v>
      </c>
      <c r="K7" s="73" t="s">
        <v>57</v>
      </c>
    </row>
    <row r="8" spans="1:11" s="133" customFormat="1" ht="15" customHeight="1">
      <c r="A8" s="457"/>
      <c r="B8" s="452"/>
      <c r="C8" s="452"/>
      <c r="D8" s="452"/>
      <c r="E8" s="452"/>
      <c r="F8" s="452"/>
      <c r="G8" s="452"/>
      <c r="H8" s="452"/>
      <c r="I8" s="452"/>
      <c r="J8" s="452"/>
      <c r="K8" s="73" t="s">
        <v>58</v>
      </c>
    </row>
    <row r="9" spans="1:11">
      <c r="A9" s="134"/>
      <c r="B9" s="135"/>
      <c r="C9" s="135"/>
      <c r="D9" s="136" t="s">
        <v>23</v>
      </c>
      <c r="E9" s="136"/>
      <c r="F9" s="135" t="s">
        <v>74</v>
      </c>
      <c r="G9" s="135" t="s">
        <v>66</v>
      </c>
      <c r="H9" s="136" t="s">
        <v>23</v>
      </c>
      <c r="I9" s="135" t="s">
        <v>66</v>
      </c>
      <c r="J9" s="136" t="s">
        <v>23</v>
      </c>
      <c r="K9" s="80"/>
    </row>
    <row r="10" spans="1:11" s="279" customFormat="1" ht="21" customHeight="1">
      <c r="A10" s="272">
        <v>1</v>
      </c>
      <c r="B10" s="273"/>
      <c r="C10" s="274"/>
      <c r="D10" s="275"/>
      <c r="E10" s="283"/>
      <c r="F10" s="276"/>
      <c r="G10" s="277">
        <f t="shared" ref="G10:G17" si="0">F10*12</f>
        <v>0</v>
      </c>
      <c r="H10" s="278" t="str">
        <f t="shared" ref="H10:H17" si="1">IF(D10+G10&gt;0,D10/G10,"")</f>
        <v/>
      </c>
      <c r="I10" s="274"/>
      <c r="J10" s="278" t="str">
        <f t="shared" ref="J10:J17" si="2">IF(I10&gt;0,I10*H10,"")</f>
        <v/>
      </c>
      <c r="K10" s="274"/>
    </row>
    <row r="11" spans="1:11" s="279" customFormat="1" ht="21" customHeight="1">
      <c r="A11" s="272">
        <v>2</v>
      </c>
      <c r="B11" s="273"/>
      <c r="C11" s="274"/>
      <c r="D11" s="275"/>
      <c r="E11" s="283"/>
      <c r="F11" s="276"/>
      <c r="G11" s="277">
        <f t="shared" si="0"/>
        <v>0</v>
      </c>
      <c r="H11" s="278" t="str">
        <f t="shared" si="1"/>
        <v/>
      </c>
      <c r="I11" s="274"/>
      <c r="J11" s="278" t="str">
        <f t="shared" si="2"/>
        <v/>
      </c>
      <c r="K11" s="274"/>
    </row>
    <row r="12" spans="1:11" s="279" customFormat="1" ht="21" customHeight="1">
      <c r="A12" s="272">
        <v>3</v>
      </c>
      <c r="B12" s="273"/>
      <c r="C12" s="274"/>
      <c r="D12" s="275"/>
      <c r="E12" s="283"/>
      <c r="F12" s="276"/>
      <c r="G12" s="277">
        <f t="shared" si="0"/>
        <v>0</v>
      </c>
      <c r="H12" s="278" t="str">
        <f t="shared" si="1"/>
        <v/>
      </c>
      <c r="I12" s="274"/>
      <c r="J12" s="278" t="str">
        <f t="shared" si="2"/>
        <v/>
      </c>
      <c r="K12" s="274"/>
    </row>
    <row r="13" spans="1:11" s="279" customFormat="1" ht="21" customHeight="1">
      <c r="A13" s="272">
        <v>4</v>
      </c>
      <c r="B13" s="273"/>
      <c r="C13" s="274"/>
      <c r="D13" s="275"/>
      <c r="E13" s="283"/>
      <c r="F13" s="276"/>
      <c r="G13" s="277">
        <f t="shared" si="0"/>
        <v>0</v>
      </c>
      <c r="H13" s="278" t="str">
        <f t="shared" si="1"/>
        <v/>
      </c>
      <c r="I13" s="274"/>
      <c r="J13" s="278" t="str">
        <f t="shared" si="2"/>
        <v/>
      </c>
      <c r="K13" s="274"/>
    </row>
    <row r="14" spans="1:11" s="279" customFormat="1" ht="21" customHeight="1">
      <c r="A14" s="272">
        <v>5</v>
      </c>
      <c r="B14" s="273"/>
      <c r="C14" s="274"/>
      <c r="D14" s="275"/>
      <c r="E14" s="283"/>
      <c r="F14" s="276"/>
      <c r="G14" s="277">
        <f t="shared" si="0"/>
        <v>0</v>
      </c>
      <c r="H14" s="278" t="str">
        <f t="shared" si="1"/>
        <v/>
      </c>
      <c r="I14" s="274"/>
      <c r="J14" s="278" t="str">
        <f t="shared" si="2"/>
        <v/>
      </c>
      <c r="K14" s="274"/>
    </row>
    <row r="15" spans="1:11" s="279" customFormat="1" ht="21" customHeight="1">
      <c r="A15" s="272">
        <v>6</v>
      </c>
      <c r="B15" s="273"/>
      <c r="C15" s="274"/>
      <c r="D15" s="275"/>
      <c r="E15" s="283"/>
      <c r="F15" s="276"/>
      <c r="G15" s="277">
        <f t="shared" si="0"/>
        <v>0</v>
      </c>
      <c r="H15" s="278" t="str">
        <f t="shared" si="1"/>
        <v/>
      </c>
      <c r="I15" s="274"/>
      <c r="J15" s="278" t="str">
        <f t="shared" si="2"/>
        <v/>
      </c>
      <c r="K15" s="274"/>
    </row>
    <row r="16" spans="1:11" s="279" customFormat="1" ht="21" customHeight="1">
      <c r="A16" s="272">
        <v>7</v>
      </c>
      <c r="B16" s="273"/>
      <c r="C16" s="274"/>
      <c r="D16" s="275"/>
      <c r="E16" s="283"/>
      <c r="F16" s="276"/>
      <c r="G16" s="277">
        <f t="shared" si="0"/>
        <v>0</v>
      </c>
      <c r="H16" s="278" t="str">
        <f t="shared" si="1"/>
        <v/>
      </c>
      <c r="I16" s="274"/>
      <c r="J16" s="278" t="str">
        <f t="shared" si="2"/>
        <v/>
      </c>
      <c r="K16" s="274"/>
    </row>
    <row r="17" spans="1:11" s="279" customFormat="1" ht="21" customHeight="1">
      <c r="A17" s="272">
        <v>8</v>
      </c>
      <c r="B17" s="273"/>
      <c r="C17" s="274"/>
      <c r="D17" s="275"/>
      <c r="E17" s="283"/>
      <c r="F17" s="276"/>
      <c r="G17" s="277">
        <f t="shared" si="0"/>
        <v>0</v>
      </c>
      <c r="H17" s="278" t="str">
        <f t="shared" si="1"/>
        <v/>
      </c>
      <c r="I17" s="274"/>
      <c r="J17" s="278" t="str">
        <f t="shared" si="2"/>
        <v/>
      </c>
      <c r="K17" s="274"/>
    </row>
    <row r="18" spans="1:11" s="279" customFormat="1" ht="21" customHeight="1">
      <c r="A18" s="272">
        <v>9</v>
      </c>
      <c r="B18" s="273"/>
      <c r="C18" s="274"/>
      <c r="D18" s="275"/>
      <c r="E18" s="283"/>
      <c r="F18" s="276"/>
      <c r="G18" s="277"/>
      <c r="H18" s="278"/>
      <c r="I18" s="274"/>
      <c r="J18" s="278"/>
      <c r="K18" s="274"/>
    </row>
    <row r="19" spans="1:11" s="279" customFormat="1" ht="21" customHeight="1">
      <c r="A19" s="272">
        <v>10</v>
      </c>
      <c r="B19" s="273"/>
      <c r="C19" s="274"/>
      <c r="D19" s="275"/>
      <c r="E19" s="283"/>
      <c r="F19" s="276"/>
      <c r="G19" s="277"/>
      <c r="H19" s="278"/>
      <c r="I19" s="274"/>
      <c r="J19" s="278"/>
      <c r="K19" s="274"/>
    </row>
    <row r="20" spans="1:11" s="279" customFormat="1" ht="21" customHeight="1">
      <c r="A20" s="272">
        <v>11</v>
      </c>
      <c r="B20" s="273"/>
      <c r="C20" s="274"/>
      <c r="D20" s="275"/>
      <c r="E20" s="283"/>
      <c r="F20" s="276"/>
      <c r="G20" s="277"/>
      <c r="H20" s="278"/>
      <c r="I20" s="274"/>
      <c r="J20" s="278"/>
      <c r="K20" s="274"/>
    </row>
    <row r="21" spans="1:11" s="279" customFormat="1" ht="21" customHeight="1">
      <c r="A21" s="281">
        <v>12</v>
      </c>
      <c r="B21" s="282"/>
      <c r="C21" s="283"/>
      <c r="D21" s="284"/>
      <c r="E21" s="283"/>
      <c r="F21" s="285"/>
      <c r="G21" s="286">
        <f>F21*12</f>
        <v>0</v>
      </c>
      <c r="H21" s="287" t="str">
        <f>IF(D21+G21&gt;0,D21/G21,"")</f>
        <v/>
      </c>
      <c r="I21" s="283"/>
      <c r="J21" s="287" t="str">
        <f>IF(I21&gt;0,I21*H21,"")</f>
        <v/>
      </c>
      <c r="K21" s="283"/>
    </row>
    <row r="22" spans="1:11" ht="21" customHeight="1">
      <c r="A22" s="137"/>
      <c r="B22" s="137"/>
      <c r="C22" s="137"/>
      <c r="D22" s="138"/>
      <c r="E22" s="138"/>
      <c r="F22" s="138"/>
      <c r="G22" s="139"/>
      <c r="H22" s="140" t="s">
        <v>50</v>
      </c>
      <c r="I22" s="140"/>
      <c r="J22" s="280">
        <f>SUM(J10:J21)</f>
        <v>0</v>
      </c>
      <c r="K22" s="128"/>
    </row>
    <row r="23" spans="1:11" ht="13.5" customHeight="1" thickBot="1">
      <c r="A23" s="137"/>
      <c r="B23" s="137"/>
      <c r="C23" s="137"/>
      <c r="D23" s="138"/>
      <c r="E23" s="138"/>
      <c r="F23" s="138"/>
      <c r="G23" s="139"/>
      <c r="H23" s="140"/>
      <c r="I23" s="140"/>
      <c r="J23" s="140"/>
      <c r="K23" s="128"/>
    </row>
    <row r="24" spans="1:11" ht="13.5" customHeight="1" thickBot="1">
      <c r="A24" s="137"/>
      <c r="B24" s="450" t="s">
        <v>179</v>
      </c>
      <c r="C24" s="451"/>
      <c r="D24" s="138"/>
      <c r="E24" s="138"/>
      <c r="F24" s="138"/>
      <c r="G24" s="139"/>
      <c r="H24" s="140"/>
      <c r="I24" s="140"/>
      <c r="J24" s="140"/>
      <c r="K24" s="128"/>
    </row>
    <row r="25" spans="1:11" ht="13.5" customHeight="1" thickBot="1">
      <c r="A25" s="137"/>
      <c r="B25" s="137"/>
      <c r="C25" s="137"/>
      <c r="D25" s="138"/>
      <c r="E25" s="138"/>
      <c r="F25" s="138"/>
      <c r="G25" s="139"/>
      <c r="H25" s="140"/>
      <c r="I25" s="140"/>
      <c r="J25" s="140"/>
      <c r="K25" s="128"/>
    </row>
    <row r="26" spans="1:11" ht="45.75" customHeight="1" thickBot="1">
      <c r="A26" s="63"/>
      <c r="B26" s="63"/>
      <c r="C26" s="128"/>
      <c r="D26" s="138"/>
      <c r="E26" s="138"/>
      <c r="F26" s="138"/>
      <c r="G26" s="139"/>
      <c r="H26" s="140"/>
      <c r="I26" s="222" t="s">
        <v>34</v>
      </c>
      <c r="J26" s="458" t="s">
        <v>162</v>
      </c>
      <c r="K26" s="459"/>
    </row>
    <row r="27" spans="1:11" ht="21" customHeight="1">
      <c r="A27" s="63"/>
      <c r="B27" s="63"/>
      <c r="C27" s="128"/>
      <c r="D27" s="138"/>
      <c r="E27" s="138"/>
      <c r="F27" s="138"/>
      <c r="G27" s="139"/>
      <c r="H27" s="140"/>
      <c r="I27" s="230" t="str">
        <f>IF(YEAR(Beginn)&gt;1900,YEAR(Beginn),"")</f>
        <v/>
      </c>
      <c r="J27" s="435" t="str">
        <f>IF(I27="","",SUMIF($K$10:$K$21,I27,$J$10:$J$21))</f>
        <v/>
      </c>
      <c r="K27" s="436"/>
    </row>
    <row r="28" spans="1:11" ht="21" customHeight="1">
      <c r="A28" s="63"/>
      <c r="B28" s="63"/>
      <c r="C28" s="128"/>
      <c r="D28" s="138"/>
      <c r="E28" s="138"/>
      <c r="F28" s="138"/>
      <c r="G28" s="139"/>
      <c r="H28" s="140"/>
      <c r="I28" s="231" t="str">
        <f>IF(AND(YEAR(Beginn)&gt;1900,YEAR(Ende)&gt;I27),YEAR(Beginn)+1,"")</f>
        <v/>
      </c>
      <c r="J28" s="435" t="str">
        <f>IF(I28="","",SUMIF($K$10:$K$21,I28,$J$10:$J$21))</f>
        <v/>
      </c>
      <c r="K28" s="436"/>
    </row>
    <row r="29" spans="1:11" ht="21" customHeight="1">
      <c r="A29" s="63"/>
      <c r="B29" s="63"/>
      <c r="C29" s="128"/>
      <c r="D29" s="138"/>
      <c r="E29" s="138"/>
      <c r="F29" s="138"/>
      <c r="G29" s="139"/>
      <c r="H29" s="140"/>
      <c r="I29" s="231" t="str">
        <f>IF(AND(YEAR(Beginn)&gt;1900,YEAR(Ende)&gt;I28),YEAR(Beginn)+2,"")</f>
        <v/>
      </c>
      <c r="J29" s="435" t="str">
        <f>IF(I29="","",SUMIF($K$10:$K$21,I29,$J$10:$J$21))</f>
        <v/>
      </c>
      <c r="K29" s="436"/>
    </row>
    <row r="30" spans="1:11" ht="21" customHeight="1" thickBot="1">
      <c r="A30" s="63"/>
      <c r="B30" s="63"/>
      <c r="C30" s="128"/>
      <c r="D30" s="138"/>
      <c r="E30" s="138"/>
      <c r="F30" s="138"/>
      <c r="G30" s="139"/>
      <c r="H30" s="140"/>
      <c r="I30" s="231" t="str">
        <f>IF(AND(YEAR(Beginn)&gt;1900,YEAR(Ende)&gt;I29),YEAR(Beginn)+3,"")</f>
        <v/>
      </c>
      <c r="J30" s="435" t="str">
        <f>IF(I30="","",SUMIF($K$10:$K$21,I30,$J$10:$J$21))</f>
        <v/>
      </c>
      <c r="K30" s="436"/>
    </row>
    <row r="31" spans="1:11" ht="21" customHeight="1" thickBot="1">
      <c r="A31" s="63"/>
      <c r="B31" s="63"/>
      <c r="C31" s="128"/>
      <c r="D31" s="138"/>
      <c r="E31" s="138"/>
      <c r="F31" s="138"/>
      <c r="G31" s="139"/>
      <c r="H31" s="140"/>
      <c r="I31" s="222" t="s">
        <v>51</v>
      </c>
      <c r="J31" s="444">
        <f>SUM(J27:K30)</f>
        <v>0</v>
      </c>
      <c r="K31" s="445"/>
    </row>
    <row r="32" spans="1:11" ht="13.5" customHeight="1">
      <c r="A32" s="63"/>
      <c r="B32" s="63"/>
      <c r="C32" s="128"/>
      <c r="D32" s="138"/>
      <c r="E32" s="138"/>
      <c r="F32" s="138"/>
      <c r="G32" s="139"/>
      <c r="H32" s="140"/>
      <c r="I32" s="140"/>
      <c r="J32" s="140"/>
      <c r="K32" s="128"/>
    </row>
    <row r="33" spans="1:11" ht="13.5" customHeight="1">
      <c r="A33" s="63"/>
      <c r="B33" s="63"/>
      <c r="C33" s="128"/>
      <c r="D33" s="138"/>
      <c r="E33" s="138"/>
      <c r="F33" s="138"/>
      <c r="G33" s="139"/>
      <c r="H33" s="140"/>
      <c r="I33" s="140"/>
      <c r="J33" s="140"/>
      <c r="K33" s="128"/>
    </row>
    <row r="34" spans="1:11">
      <c r="A34" s="34" t="s">
        <v>67</v>
      </c>
      <c r="B34" s="143"/>
      <c r="C34" s="143"/>
      <c r="D34" s="141"/>
      <c r="E34" s="141"/>
      <c r="F34" s="141"/>
      <c r="G34" s="141"/>
      <c r="H34" s="141"/>
      <c r="I34" s="141"/>
      <c r="J34" s="142"/>
      <c r="K34" s="128"/>
    </row>
    <row r="35" spans="1:11" ht="3" customHeight="1">
      <c r="A35" s="35"/>
      <c r="B35" s="143"/>
      <c r="C35" s="143"/>
      <c r="D35" s="141"/>
      <c r="E35" s="141"/>
      <c r="F35" s="141"/>
      <c r="G35" s="141"/>
      <c r="H35" s="141"/>
      <c r="I35" s="141"/>
      <c r="J35" s="142"/>
      <c r="K35" s="128"/>
    </row>
    <row r="36" spans="1:11" ht="3" customHeight="1">
      <c r="A36" s="35"/>
      <c r="B36" s="143"/>
      <c r="C36" s="143"/>
      <c r="D36" s="141"/>
      <c r="E36" s="141"/>
      <c r="F36" s="141"/>
      <c r="G36" s="141"/>
      <c r="H36" s="141"/>
      <c r="I36" s="141"/>
      <c r="J36" s="142"/>
      <c r="K36" s="128"/>
    </row>
    <row r="37" spans="1:11" ht="13.15" customHeight="1">
      <c r="A37" s="35" t="s">
        <v>140</v>
      </c>
      <c r="B37" s="144"/>
      <c r="C37" s="144"/>
      <c r="D37" s="141"/>
      <c r="E37" s="141"/>
      <c r="F37" s="141"/>
      <c r="G37" s="145"/>
      <c r="H37" s="145"/>
      <c r="I37" s="145"/>
      <c r="J37" s="142"/>
      <c r="K37" s="128"/>
    </row>
    <row r="38" spans="1:11" ht="13.15" customHeight="1">
      <c r="A38" s="35" t="s">
        <v>141</v>
      </c>
      <c r="B38" s="144"/>
      <c r="C38" s="144"/>
      <c r="D38" s="141"/>
      <c r="E38" s="141"/>
      <c r="F38" s="141"/>
      <c r="G38" s="145"/>
      <c r="H38" s="145"/>
      <c r="I38" s="145"/>
      <c r="J38" s="142"/>
      <c r="K38" s="128"/>
    </row>
    <row r="39" spans="1:11" ht="3" customHeight="1">
      <c r="A39" s="35"/>
      <c r="B39" s="144"/>
      <c r="C39" s="144"/>
      <c r="D39" s="141"/>
      <c r="E39" s="141"/>
      <c r="F39" s="141"/>
      <c r="G39" s="145"/>
      <c r="H39" s="145"/>
      <c r="I39" s="145"/>
      <c r="J39" s="142"/>
      <c r="K39" s="128"/>
    </row>
    <row r="40" spans="1:11" ht="13.15" customHeight="1">
      <c r="A40" s="35" t="s">
        <v>116</v>
      </c>
      <c r="B40" s="144"/>
      <c r="C40" s="144"/>
      <c r="D40" s="141"/>
      <c r="E40" s="141"/>
      <c r="F40" s="141"/>
      <c r="G40" s="145"/>
      <c r="H40" s="145"/>
      <c r="I40" s="145"/>
      <c r="J40" s="142"/>
      <c r="K40" s="128"/>
    </row>
    <row r="41" spans="1:11" ht="3" customHeight="1">
      <c r="A41" s="35"/>
      <c r="B41" s="144"/>
      <c r="C41" s="144"/>
      <c r="D41" s="141"/>
      <c r="E41" s="141"/>
      <c r="F41" s="141"/>
      <c r="G41" s="145"/>
      <c r="H41" s="145"/>
      <c r="I41" s="145"/>
      <c r="J41" s="142"/>
      <c r="K41" s="128"/>
    </row>
    <row r="42" spans="1:11">
      <c r="A42" s="35" t="s">
        <v>68</v>
      </c>
      <c r="B42" s="144"/>
      <c r="C42" s="144"/>
      <c r="D42" s="141"/>
      <c r="E42" s="141"/>
      <c r="F42" s="141"/>
      <c r="G42" s="145"/>
      <c r="H42" s="145"/>
      <c r="I42" s="145"/>
      <c r="J42" s="142"/>
      <c r="K42" s="128"/>
    </row>
    <row r="43" spans="1:11" ht="3" customHeight="1">
      <c r="A43" s="35"/>
      <c r="B43" s="144"/>
      <c r="C43" s="144"/>
      <c r="D43" s="141"/>
      <c r="E43" s="141"/>
      <c r="F43" s="141"/>
      <c r="G43" s="145"/>
      <c r="H43" s="145"/>
      <c r="I43" s="145"/>
      <c r="J43" s="142"/>
      <c r="K43" s="128"/>
    </row>
    <row r="44" spans="1:11">
      <c r="A44" s="94" t="s">
        <v>117</v>
      </c>
      <c r="B44" s="144"/>
      <c r="C44" s="144"/>
      <c r="D44" s="141"/>
      <c r="E44" s="141"/>
      <c r="F44" s="141"/>
      <c r="G44" s="145"/>
      <c r="H44" s="145"/>
      <c r="I44" s="145"/>
      <c r="J44" s="142"/>
      <c r="K44" s="128"/>
    </row>
    <row r="45" spans="1:11">
      <c r="A45" s="94" t="s">
        <v>118</v>
      </c>
      <c r="B45" s="144"/>
      <c r="C45" s="144"/>
      <c r="D45" s="141"/>
      <c r="E45" s="141"/>
      <c r="F45" s="141"/>
      <c r="G45" s="145"/>
      <c r="H45" s="145"/>
      <c r="I45" s="145"/>
      <c r="J45" s="142"/>
      <c r="K45" s="128"/>
    </row>
    <row r="46" spans="1:11" ht="3" customHeight="1">
      <c r="A46" s="35"/>
      <c r="B46" s="144"/>
      <c r="C46" s="144"/>
      <c r="D46" s="141"/>
      <c r="E46" s="141"/>
      <c r="F46" s="141"/>
      <c r="G46" s="145"/>
      <c r="H46" s="145"/>
      <c r="I46" s="145"/>
      <c r="J46" s="142"/>
      <c r="K46" s="128"/>
    </row>
    <row r="47" spans="1:11">
      <c r="A47" s="35" t="s">
        <v>69</v>
      </c>
      <c r="B47" s="144"/>
      <c r="C47" s="144"/>
      <c r="D47" s="141"/>
      <c r="E47" s="141"/>
      <c r="F47" s="141"/>
      <c r="G47" s="145"/>
      <c r="H47" s="145"/>
      <c r="I47" s="145"/>
      <c r="J47" s="142"/>
      <c r="K47" s="128"/>
    </row>
    <row r="48" spans="1:11" ht="3" customHeight="1">
      <c r="A48" s="35"/>
      <c r="B48" s="144"/>
      <c r="C48" s="144"/>
      <c r="D48" s="141"/>
      <c r="E48" s="141"/>
      <c r="F48" s="141"/>
      <c r="G48" s="145"/>
      <c r="H48" s="145"/>
      <c r="I48" s="145"/>
      <c r="J48" s="142"/>
      <c r="K48" s="128"/>
    </row>
    <row r="49" spans="1:11">
      <c r="A49" s="35" t="s">
        <v>54</v>
      </c>
      <c r="B49" s="129"/>
      <c r="C49" s="129"/>
      <c r="D49" s="141"/>
      <c r="E49" s="141"/>
      <c r="F49" s="141"/>
      <c r="G49" s="145"/>
      <c r="H49" s="145"/>
      <c r="I49" s="145"/>
      <c r="J49" s="142"/>
      <c r="K49" s="128"/>
    </row>
    <row r="50" spans="1:11" ht="3" customHeight="1">
      <c r="A50" s="35"/>
      <c r="B50" s="144"/>
      <c r="C50" s="144"/>
      <c r="D50" s="141"/>
      <c r="E50" s="141"/>
      <c r="F50" s="141"/>
      <c r="G50" s="145"/>
      <c r="H50" s="145"/>
      <c r="I50" s="145"/>
      <c r="J50" s="142"/>
      <c r="K50" s="128"/>
    </row>
    <row r="52" spans="1:11">
      <c r="A52" s="128"/>
    </row>
    <row r="53" spans="1:11" ht="13.15" customHeight="1">
      <c r="A53" s="128"/>
    </row>
    <row r="54" spans="1:11" ht="13.15" customHeight="1">
      <c r="A54" s="128"/>
    </row>
    <row r="55" spans="1:11" ht="13.15" customHeight="1">
      <c r="A55" s="128"/>
    </row>
    <row r="56" spans="1:11" ht="13.15" customHeight="1">
      <c r="A56" s="128"/>
    </row>
    <row r="57" spans="1:11" ht="13.15" customHeight="1">
      <c r="A57" s="128"/>
    </row>
    <row r="58" spans="1:11" ht="13.15" customHeight="1">
      <c r="A58" s="129"/>
    </row>
    <row r="59" spans="1:11" ht="13.15" customHeight="1">
      <c r="A59" s="129"/>
    </row>
  </sheetData>
  <mergeCells count="19">
    <mergeCell ref="J29:K29"/>
    <mergeCell ref="J30:K30"/>
    <mergeCell ref="J31:K31"/>
    <mergeCell ref="J26:K26"/>
    <mergeCell ref="J27:K27"/>
    <mergeCell ref="J28:K28"/>
    <mergeCell ref="A1:K1"/>
    <mergeCell ref="A3:K3"/>
    <mergeCell ref="A7:A8"/>
    <mergeCell ref="B7:B8"/>
    <mergeCell ref="C7:C8"/>
    <mergeCell ref="D7:D8"/>
    <mergeCell ref="I7:I8"/>
    <mergeCell ref="J7:J8"/>
    <mergeCell ref="B24:C24"/>
    <mergeCell ref="E7:E8"/>
    <mergeCell ref="F7:F8"/>
    <mergeCell ref="G7:G8"/>
    <mergeCell ref="H7:H8"/>
  </mergeCells>
  <phoneticPr fontId="33" type="noConversion"/>
  <conditionalFormatting sqref="G10:G21">
    <cfRule type="cellIs" dxfId="2" priority="1" stopIfTrue="1" operator="equal">
      <formula>0</formula>
    </cfRule>
  </conditionalFormatting>
  <pageMargins left="0.78740157480314965" right="0.51181102362204722" top="0.98425196850393704" bottom="0.98425196850393704" header="0.51181102362204722" footer="0.31496062992125984"/>
  <pageSetup paperSize="9" scale="73" orientation="portrait" r:id="rId1"/>
  <headerFooter alignWithMargins="0">
    <oddHeader>&amp;LAnlage&amp;CVorkalkulation des Vorhabens Sachsen-Anhalt KLIMA II&amp;RFormblatt 5
Stand: 13.09.2017</oddHeader>
    <oddFooter>&amp;L&amp;G&amp;C                                 Seite &amp;P von &amp;N&amp;RUnterlage vom: &amp;D</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1"/>
  <sheetViews>
    <sheetView zoomScaleNormal="100" workbookViewId="0">
      <selection activeCell="E25" sqref="E25"/>
    </sheetView>
  </sheetViews>
  <sheetFormatPr baseColWidth="10" defaultRowHeight="12.75"/>
  <cols>
    <col min="1" max="1" width="16.85546875" style="297" customWidth="1"/>
    <col min="2" max="2" width="60.5703125" style="295" customWidth="1"/>
    <col min="3" max="4" width="11.42578125" style="295"/>
    <col min="5" max="5" width="23" style="295" customWidth="1"/>
    <col min="6" max="255" width="11.42578125" style="295"/>
    <col min="256" max="256" width="16.85546875" style="295" customWidth="1"/>
    <col min="257" max="257" width="60.5703125" style="295" customWidth="1"/>
    <col min="258" max="259" width="11.42578125" style="295"/>
    <col min="260" max="260" width="23" style="295" customWidth="1"/>
    <col min="261" max="511" width="11.42578125" style="295"/>
    <col min="512" max="512" width="16.85546875" style="295" customWidth="1"/>
    <col min="513" max="513" width="60.5703125" style="295" customWidth="1"/>
    <col min="514" max="515" width="11.42578125" style="295"/>
    <col min="516" max="516" width="23" style="295" customWidth="1"/>
    <col min="517" max="767" width="11.42578125" style="295"/>
    <col min="768" max="768" width="16.85546875" style="295" customWidth="1"/>
    <col min="769" max="769" width="60.5703125" style="295" customWidth="1"/>
    <col min="770" max="771" width="11.42578125" style="295"/>
    <col min="772" max="772" width="23" style="295" customWidth="1"/>
    <col min="773" max="1023" width="11.42578125" style="295"/>
    <col min="1024" max="1024" width="16.85546875" style="295" customWidth="1"/>
    <col min="1025" max="1025" width="60.5703125" style="295" customWidth="1"/>
    <col min="1026" max="1027" width="11.42578125" style="295"/>
    <col min="1028" max="1028" width="23" style="295" customWidth="1"/>
    <col min="1029" max="1279" width="11.42578125" style="295"/>
    <col min="1280" max="1280" width="16.85546875" style="295" customWidth="1"/>
    <col min="1281" max="1281" width="60.5703125" style="295" customWidth="1"/>
    <col min="1282" max="1283" width="11.42578125" style="295"/>
    <col min="1284" max="1284" width="23" style="295" customWidth="1"/>
    <col min="1285" max="1535" width="11.42578125" style="295"/>
    <col min="1536" max="1536" width="16.85546875" style="295" customWidth="1"/>
    <col min="1537" max="1537" width="60.5703125" style="295" customWidth="1"/>
    <col min="1538" max="1539" width="11.42578125" style="295"/>
    <col min="1540" max="1540" width="23" style="295" customWidth="1"/>
    <col min="1541" max="1791" width="11.42578125" style="295"/>
    <col min="1792" max="1792" width="16.85546875" style="295" customWidth="1"/>
    <col min="1793" max="1793" width="60.5703125" style="295" customWidth="1"/>
    <col min="1794" max="1795" width="11.42578125" style="295"/>
    <col min="1796" max="1796" width="23" style="295" customWidth="1"/>
    <col min="1797" max="2047" width="11.42578125" style="295"/>
    <col min="2048" max="2048" width="16.85546875" style="295" customWidth="1"/>
    <col min="2049" max="2049" width="60.5703125" style="295" customWidth="1"/>
    <col min="2050" max="2051" width="11.42578125" style="295"/>
    <col min="2052" max="2052" width="23" style="295" customWidth="1"/>
    <col min="2053" max="2303" width="11.42578125" style="295"/>
    <col min="2304" max="2304" width="16.85546875" style="295" customWidth="1"/>
    <col min="2305" max="2305" width="60.5703125" style="295" customWidth="1"/>
    <col min="2306" max="2307" width="11.42578125" style="295"/>
    <col min="2308" max="2308" width="23" style="295" customWidth="1"/>
    <col min="2309" max="2559" width="11.42578125" style="295"/>
    <col min="2560" max="2560" width="16.85546875" style="295" customWidth="1"/>
    <col min="2561" max="2561" width="60.5703125" style="295" customWidth="1"/>
    <col min="2562" max="2563" width="11.42578125" style="295"/>
    <col min="2564" max="2564" width="23" style="295" customWidth="1"/>
    <col min="2565" max="2815" width="11.42578125" style="295"/>
    <col min="2816" max="2816" width="16.85546875" style="295" customWidth="1"/>
    <col min="2817" max="2817" width="60.5703125" style="295" customWidth="1"/>
    <col min="2818" max="2819" width="11.42578125" style="295"/>
    <col min="2820" max="2820" width="23" style="295" customWidth="1"/>
    <col min="2821" max="3071" width="11.42578125" style="295"/>
    <col min="3072" max="3072" width="16.85546875" style="295" customWidth="1"/>
    <col min="3073" max="3073" width="60.5703125" style="295" customWidth="1"/>
    <col min="3074" max="3075" width="11.42578125" style="295"/>
    <col min="3076" max="3076" width="23" style="295" customWidth="1"/>
    <col min="3077" max="3327" width="11.42578125" style="295"/>
    <col min="3328" max="3328" width="16.85546875" style="295" customWidth="1"/>
    <col min="3329" max="3329" width="60.5703125" style="295" customWidth="1"/>
    <col min="3330" max="3331" width="11.42578125" style="295"/>
    <col min="3332" max="3332" width="23" style="295" customWidth="1"/>
    <col min="3333" max="3583" width="11.42578125" style="295"/>
    <col min="3584" max="3584" width="16.85546875" style="295" customWidth="1"/>
    <col min="3585" max="3585" width="60.5703125" style="295" customWidth="1"/>
    <col min="3586" max="3587" width="11.42578125" style="295"/>
    <col min="3588" max="3588" width="23" style="295" customWidth="1"/>
    <col min="3589" max="3839" width="11.42578125" style="295"/>
    <col min="3840" max="3840" width="16.85546875" style="295" customWidth="1"/>
    <col min="3841" max="3841" width="60.5703125" style="295" customWidth="1"/>
    <col min="3842" max="3843" width="11.42578125" style="295"/>
    <col min="3844" max="3844" width="23" style="295" customWidth="1"/>
    <col min="3845" max="4095" width="11.42578125" style="295"/>
    <col min="4096" max="4096" width="16.85546875" style="295" customWidth="1"/>
    <col min="4097" max="4097" width="60.5703125" style="295" customWidth="1"/>
    <col min="4098" max="4099" width="11.42578125" style="295"/>
    <col min="4100" max="4100" width="23" style="295" customWidth="1"/>
    <col min="4101" max="4351" width="11.42578125" style="295"/>
    <col min="4352" max="4352" width="16.85546875" style="295" customWidth="1"/>
    <col min="4353" max="4353" width="60.5703125" style="295" customWidth="1"/>
    <col min="4354" max="4355" width="11.42578125" style="295"/>
    <col min="4356" max="4356" width="23" style="295" customWidth="1"/>
    <col min="4357" max="4607" width="11.42578125" style="295"/>
    <col min="4608" max="4608" width="16.85546875" style="295" customWidth="1"/>
    <col min="4609" max="4609" width="60.5703125" style="295" customWidth="1"/>
    <col min="4610" max="4611" width="11.42578125" style="295"/>
    <col min="4612" max="4612" width="23" style="295" customWidth="1"/>
    <col min="4613" max="4863" width="11.42578125" style="295"/>
    <col min="4864" max="4864" width="16.85546875" style="295" customWidth="1"/>
    <col min="4865" max="4865" width="60.5703125" style="295" customWidth="1"/>
    <col min="4866" max="4867" width="11.42578125" style="295"/>
    <col min="4868" max="4868" width="23" style="295" customWidth="1"/>
    <col min="4869" max="5119" width="11.42578125" style="295"/>
    <col min="5120" max="5120" width="16.85546875" style="295" customWidth="1"/>
    <col min="5121" max="5121" width="60.5703125" style="295" customWidth="1"/>
    <col min="5122" max="5123" width="11.42578125" style="295"/>
    <col min="5124" max="5124" width="23" style="295" customWidth="1"/>
    <col min="5125" max="5375" width="11.42578125" style="295"/>
    <col min="5376" max="5376" width="16.85546875" style="295" customWidth="1"/>
    <col min="5377" max="5377" width="60.5703125" style="295" customWidth="1"/>
    <col min="5378" max="5379" width="11.42578125" style="295"/>
    <col min="5380" max="5380" width="23" style="295" customWidth="1"/>
    <col min="5381" max="5631" width="11.42578125" style="295"/>
    <col min="5632" max="5632" width="16.85546875" style="295" customWidth="1"/>
    <col min="5633" max="5633" width="60.5703125" style="295" customWidth="1"/>
    <col min="5634" max="5635" width="11.42578125" style="295"/>
    <col min="5636" max="5636" width="23" style="295" customWidth="1"/>
    <col min="5637" max="5887" width="11.42578125" style="295"/>
    <col min="5888" max="5888" width="16.85546875" style="295" customWidth="1"/>
    <col min="5889" max="5889" width="60.5703125" style="295" customWidth="1"/>
    <col min="5890" max="5891" width="11.42578125" style="295"/>
    <col min="5892" max="5892" width="23" style="295" customWidth="1"/>
    <col min="5893" max="6143" width="11.42578125" style="295"/>
    <col min="6144" max="6144" width="16.85546875" style="295" customWidth="1"/>
    <col min="6145" max="6145" width="60.5703125" style="295" customWidth="1"/>
    <col min="6146" max="6147" width="11.42578125" style="295"/>
    <col min="6148" max="6148" width="23" style="295" customWidth="1"/>
    <col min="6149" max="6399" width="11.42578125" style="295"/>
    <col min="6400" max="6400" width="16.85546875" style="295" customWidth="1"/>
    <col min="6401" max="6401" width="60.5703125" style="295" customWidth="1"/>
    <col min="6402" max="6403" width="11.42578125" style="295"/>
    <col min="6404" max="6404" width="23" style="295" customWidth="1"/>
    <col min="6405" max="6655" width="11.42578125" style="295"/>
    <col min="6656" max="6656" width="16.85546875" style="295" customWidth="1"/>
    <col min="6657" max="6657" width="60.5703125" style="295" customWidth="1"/>
    <col min="6658" max="6659" width="11.42578125" style="295"/>
    <col min="6660" max="6660" width="23" style="295" customWidth="1"/>
    <col min="6661" max="6911" width="11.42578125" style="295"/>
    <col min="6912" max="6912" width="16.85546875" style="295" customWidth="1"/>
    <col min="6913" max="6913" width="60.5703125" style="295" customWidth="1"/>
    <col min="6914" max="6915" width="11.42578125" style="295"/>
    <col min="6916" max="6916" width="23" style="295" customWidth="1"/>
    <col min="6917" max="7167" width="11.42578125" style="295"/>
    <col min="7168" max="7168" width="16.85546875" style="295" customWidth="1"/>
    <col min="7169" max="7169" width="60.5703125" style="295" customWidth="1"/>
    <col min="7170" max="7171" width="11.42578125" style="295"/>
    <col min="7172" max="7172" width="23" style="295" customWidth="1"/>
    <col min="7173" max="7423" width="11.42578125" style="295"/>
    <col min="7424" max="7424" width="16.85546875" style="295" customWidth="1"/>
    <col min="7425" max="7425" width="60.5703125" style="295" customWidth="1"/>
    <col min="7426" max="7427" width="11.42578125" style="295"/>
    <col min="7428" max="7428" width="23" style="295" customWidth="1"/>
    <col min="7429" max="7679" width="11.42578125" style="295"/>
    <col min="7680" max="7680" width="16.85546875" style="295" customWidth="1"/>
    <col min="7681" max="7681" width="60.5703125" style="295" customWidth="1"/>
    <col min="7682" max="7683" width="11.42578125" style="295"/>
    <col min="7684" max="7684" width="23" style="295" customWidth="1"/>
    <col min="7685" max="7935" width="11.42578125" style="295"/>
    <col min="7936" max="7936" width="16.85546875" style="295" customWidth="1"/>
    <col min="7937" max="7937" width="60.5703125" style="295" customWidth="1"/>
    <col min="7938" max="7939" width="11.42578125" style="295"/>
    <col min="7940" max="7940" width="23" style="295" customWidth="1"/>
    <col min="7941" max="8191" width="11.42578125" style="295"/>
    <col min="8192" max="8192" width="16.85546875" style="295" customWidth="1"/>
    <col min="8193" max="8193" width="60.5703125" style="295" customWidth="1"/>
    <col min="8194" max="8195" width="11.42578125" style="295"/>
    <col min="8196" max="8196" width="23" style="295" customWidth="1"/>
    <col min="8197" max="8447" width="11.42578125" style="295"/>
    <col min="8448" max="8448" width="16.85546875" style="295" customWidth="1"/>
    <col min="8449" max="8449" width="60.5703125" style="295" customWidth="1"/>
    <col min="8450" max="8451" width="11.42578125" style="295"/>
    <col min="8452" max="8452" width="23" style="295" customWidth="1"/>
    <col min="8453" max="8703" width="11.42578125" style="295"/>
    <col min="8704" max="8704" width="16.85546875" style="295" customWidth="1"/>
    <col min="8705" max="8705" width="60.5703125" style="295" customWidth="1"/>
    <col min="8706" max="8707" width="11.42578125" style="295"/>
    <col min="8708" max="8708" width="23" style="295" customWidth="1"/>
    <col min="8709" max="8959" width="11.42578125" style="295"/>
    <col min="8960" max="8960" width="16.85546875" style="295" customWidth="1"/>
    <col min="8961" max="8961" width="60.5703125" style="295" customWidth="1"/>
    <col min="8962" max="8963" width="11.42578125" style="295"/>
    <col min="8964" max="8964" width="23" style="295" customWidth="1"/>
    <col min="8965" max="9215" width="11.42578125" style="295"/>
    <col min="9216" max="9216" width="16.85546875" style="295" customWidth="1"/>
    <col min="9217" max="9217" width="60.5703125" style="295" customWidth="1"/>
    <col min="9218" max="9219" width="11.42578125" style="295"/>
    <col min="9220" max="9220" width="23" style="295" customWidth="1"/>
    <col min="9221" max="9471" width="11.42578125" style="295"/>
    <col min="9472" max="9472" width="16.85546875" style="295" customWidth="1"/>
    <col min="9473" max="9473" width="60.5703125" style="295" customWidth="1"/>
    <col min="9474" max="9475" width="11.42578125" style="295"/>
    <col min="9476" max="9476" width="23" style="295" customWidth="1"/>
    <col min="9477" max="9727" width="11.42578125" style="295"/>
    <col min="9728" max="9728" width="16.85546875" style="295" customWidth="1"/>
    <col min="9729" max="9729" width="60.5703125" style="295" customWidth="1"/>
    <col min="9730" max="9731" width="11.42578125" style="295"/>
    <col min="9732" max="9732" width="23" style="295" customWidth="1"/>
    <col min="9733" max="9983" width="11.42578125" style="295"/>
    <col min="9984" max="9984" width="16.85546875" style="295" customWidth="1"/>
    <col min="9985" max="9985" width="60.5703125" style="295" customWidth="1"/>
    <col min="9986" max="9987" width="11.42578125" style="295"/>
    <col min="9988" max="9988" width="23" style="295" customWidth="1"/>
    <col min="9989" max="10239" width="11.42578125" style="295"/>
    <col min="10240" max="10240" width="16.85546875" style="295" customWidth="1"/>
    <col min="10241" max="10241" width="60.5703125" style="295" customWidth="1"/>
    <col min="10242" max="10243" width="11.42578125" style="295"/>
    <col min="10244" max="10244" width="23" style="295" customWidth="1"/>
    <col min="10245" max="10495" width="11.42578125" style="295"/>
    <col min="10496" max="10496" width="16.85546875" style="295" customWidth="1"/>
    <col min="10497" max="10497" width="60.5703125" style="295" customWidth="1"/>
    <col min="10498" max="10499" width="11.42578125" style="295"/>
    <col min="10500" max="10500" width="23" style="295" customWidth="1"/>
    <col min="10501" max="10751" width="11.42578125" style="295"/>
    <col min="10752" max="10752" width="16.85546875" style="295" customWidth="1"/>
    <col min="10753" max="10753" width="60.5703125" style="295" customWidth="1"/>
    <col min="10754" max="10755" width="11.42578125" style="295"/>
    <col min="10756" max="10756" width="23" style="295" customWidth="1"/>
    <col min="10757" max="11007" width="11.42578125" style="295"/>
    <col min="11008" max="11008" width="16.85546875" style="295" customWidth="1"/>
    <col min="11009" max="11009" width="60.5703125" style="295" customWidth="1"/>
    <col min="11010" max="11011" width="11.42578125" style="295"/>
    <col min="11012" max="11012" width="23" style="295" customWidth="1"/>
    <col min="11013" max="11263" width="11.42578125" style="295"/>
    <col min="11264" max="11264" width="16.85546875" style="295" customWidth="1"/>
    <col min="11265" max="11265" width="60.5703125" style="295" customWidth="1"/>
    <col min="11266" max="11267" width="11.42578125" style="295"/>
    <col min="11268" max="11268" width="23" style="295" customWidth="1"/>
    <col min="11269" max="11519" width="11.42578125" style="295"/>
    <col min="11520" max="11520" width="16.85546875" style="295" customWidth="1"/>
    <col min="11521" max="11521" width="60.5703125" style="295" customWidth="1"/>
    <col min="11522" max="11523" width="11.42578125" style="295"/>
    <col min="11524" max="11524" width="23" style="295" customWidth="1"/>
    <col min="11525" max="11775" width="11.42578125" style="295"/>
    <col min="11776" max="11776" width="16.85546875" style="295" customWidth="1"/>
    <col min="11777" max="11777" width="60.5703125" style="295" customWidth="1"/>
    <col min="11778" max="11779" width="11.42578125" style="295"/>
    <col min="11780" max="11780" width="23" style="295" customWidth="1"/>
    <col min="11781" max="12031" width="11.42578125" style="295"/>
    <col min="12032" max="12032" width="16.85546875" style="295" customWidth="1"/>
    <col min="12033" max="12033" width="60.5703125" style="295" customWidth="1"/>
    <col min="12034" max="12035" width="11.42578125" style="295"/>
    <col min="12036" max="12036" width="23" style="295" customWidth="1"/>
    <col min="12037" max="12287" width="11.42578125" style="295"/>
    <col min="12288" max="12288" width="16.85546875" style="295" customWidth="1"/>
    <col min="12289" max="12289" width="60.5703125" style="295" customWidth="1"/>
    <col min="12290" max="12291" width="11.42578125" style="295"/>
    <col min="12292" max="12292" width="23" style="295" customWidth="1"/>
    <col min="12293" max="12543" width="11.42578125" style="295"/>
    <col min="12544" max="12544" width="16.85546875" style="295" customWidth="1"/>
    <col min="12545" max="12545" width="60.5703125" style="295" customWidth="1"/>
    <col min="12546" max="12547" width="11.42578125" style="295"/>
    <col min="12548" max="12548" width="23" style="295" customWidth="1"/>
    <col min="12549" max="12799" width="11.42578125" style="295"/>
    <col min="12800" max="12800" width="16.85546875" style="295" customWidth="1"/>
    <col min="12801" max="12801" width="60.5703125" style="295" customWidth="1"/>
    <col min="12802" max="12803" width="11.42578125" style="295"/>
    <col min="12804" max="12804" width="23" style="295" customWidth="1"/>
    <col min="12805" max="13055" width="11.42578125" style="295"/>
    <col min="13056" max="13056" width="16.85546875" style="295" customWidth="1"/>
    <col min="13057" max="13057" width="60.5703125" style="295" customWidth="1"/>
    <col min="13058" max="13059" width="11.42578125" style="295"/>
    <col min="13060" max="13060" width="23" style="295" customWidth="1"/>
    <col min="13061" max="13311" width="11.42578125" style="295"/>
    <col min="13312" max="13312" width="16.85546875" style="295" customWidth="1"/>
    <col min="13313" max="13313" width="60.5703125" style="295" customWidth="1"/>
    <col min="13314" max="13315" width="11.42578125" style="295"/>
    <col min="13316" max="13316" width="23" style="295" customWidth="1"/>
    <col min="13317" max="13567" width="11.42578125" style="295"/>
    <col min="13568" max="13568" width="16.85546875" style="295" customWidth="1"/>
    <col min="13569" max="13569" width="60.5703125" style="295" customWidth="1"/>
    <col min="13570" max="13571" width="11.42578125" style="295"/>
    <col min="13572" max="13572" width="23" style="295" customWidth="1"/>
    <col min="13573" max="13823" width="11.42578125" style="295"/>
    <col min="13824" max="13824" width="16.85546875" style="295" customWidth="1"/>
    <col min="13825" max="13825" width="60.5703125" style="295" customWidth="1"/>
    <col min="13826" max="13827" width="11.42578125" style="295"/>
    <col min="13828" max="13828" width="23" style="295" customWidth="1"/>
    <col min="13829" max="14079" width="11.42578125" style="295"/>
    <col min="14080" max="14080" width="16.85546875" style="295" customWidth="1"/>
    <col min="14081" max="14081" width="60.5703125" style="295" customWidth="1"/>
    <col min="14082" max="14083" width="11.42578125" style="295"/>
    <col min="14084" max="14084" width="23" style="295" customWidth="1"/>
    <col min="14085" max="14335" width="11.42578125" style="295"/>
    <col min="14336" max="14336" width="16.85546875" style="295" customWidth="1"/>
    <col min="14337" max="14337" width="60.5703125" style="295" customWidth="1"/>
    <col min="14338" max="14339" width="11.42578125" style="295"/>
    <col min="14340" max="14340" width="23" style="295" customWidth="1"/>
    <col min="14341" max="14591" width="11.42578125" style="295"/>
    <col min="14592" max="14592" width="16.85546875" style="295" customWidth="1"/>
    <col min="14593" max="14593" width="60.5703125" style="295" customWidth="1"/>
    <col min="14594" max="14595" width="11.42578125" style="295"/>
    <col min="14596" max="14596" width="23" style="295" customWidth="1"/>
    <col min="14597" max="14847" width="11.42578125" style="295"/>
    <col min="14848" max="14848" width="16.85546875" style="295" customWidth="1"/>
    <col min="14849" max="14849" width="60.5703125" style="295" customWidth="1"/>
    <col min="14850" max="14851" width="11.42578125" style="295"/>
    <col min="14852" max="14852" width="23" style="295" customWidth="1"/>
    <col min="14853" max="15103" width="11.42578125" style="295"/>
    <col min="15104" max="15104" width="16.85546875" style="295" customWidth="1"/>
    <col min="15105" max="15105" width="60.5703125" style="295" customWidth="1"/>
    <col min="15106" max="15107" width="11.42578125" style="295"/>
    <col min="15108" max="15108" width="23" style="295" customWidth="1"/>
    <col min="15109" max="15359" width="11.42578125" style="295"/>
    <col min="15360" max="15360" width="16.85546875" style="295" customWidth="1"/>
    <col min="15361" max="15361" width="60.5703125" style="295" customWidth="1"/>
    <col min="15362" max="15363" width="11.42578125" style="295"/>
    <col min="15364" max="15364" width="23" style="295" customWidth="1"/>
    <col min="15365" max="15615" width="11.42578125" style="295"/>
    <col min="15616" max="15616" width="16.85546875" style="295" customWidth="1"/>
    <col min="15617" max="15617" width="60.5703125" style="295" customWidth="1"/>
    <col min="15618" max="15619" width="11.42578125" style="295"/>
    <col min="15620" max="15620" width="23" style="295" customWidth="1"/>
    <col min="15621" max="15871" width="11.42578125" style="295"/>
    <col min="15872" max="15872" width="16.85546875" style="295" customWidth="1"/>
    <col min="15873" max="15873" width="60.5703125" style="295" customWidth="1"/>
    <col min="15874" max="15875" width="11.42578125" style="295"/>
    <col min="15876" max="15876" width="23" style="295" customWidth="1"/>
    <col min="15877" max="16127" width="11.42578125" style="295"/>
    <col min="16128" max="16128" width="16.85546875" style="295" customWidth="1"/>
    <col min="16129" max="16129" width="60.5703125" style="295" customWidth="1"/>
    <col min="16130" max="16131" width="11.42578125" style="295"/>
    <col min="16132" max="16132" width="23" style="295" customWidth="1"/>
    <col min="16133" max="16384" width="11.42578125" style="295"/>
  </cols>
  <sheetData>
    <row r="1" spans="1:7" s="102" customFormat="1" ht="18">
      <c r="A1" s="446" t="s">
        <v>0</v>
      </c>
      <c r="B1" s="411"/>
      <c r="C1" s="411"/>
      <c r="D1" s="411"/>
      <c r="E1" s="411"/>
    </row>
    <row r="2" spans="1:7" s="102" customFormat="1" ht="15" customHeight="1">
      <c r="A2" s="103"/>
      <c r="B2" s="104"/>
      <c r="C2" s="104"/>
      <c r="D2" s="104"/>
      <c r="E2" s="65"/>
    </row>
    <row r="3" spans="1:7" s="102" customFormat="1" ht="38.25" customHeight="1">
      <c r="A3" s="465" t="s">
        <v>202</v>
      </c>
      <c r="B3" s="466"/>
      <c r="C3" s="466"/>
      <c r="D3" s="466"/>
      <c r="E3" s="466"/>
    </row>
    <row r="4" spans="1:7" s="102" customFormat="1" ht="9.75" customHeight="1" thickBot="1">
      <c r="A4" s="290"/>
      <c r="B4" s="291"/>
      <c r="C4" s="291"/>
      <c r="D4" s="291"/>
      <c r="E4" s="291"/>
    </row>
    <row r="5" spans="1:7" s="102" customFormat="1" ht="38.25" customHeight="1" thickBot="1">
      <c r="E5" s="288" t="s">
        <v>179</v>
      </c>
    </row>
    <row r="6" spans="1:7" ht="13.5" thickBot="1"/>
    <row r="7" spans="1:7" ht="63" customHeight="1" thickBot="1">
      <c r="A7" s="294" t="s">
        <v>201</v>
      </c>
      <c r="B7" s="460"/>
      <c r="C7" s="461"/>
      <c r="D7" s="461"/>
      <c r="E7" s="462"/>
      <c r="F7" s="102"/>
      <c r="G7" s="102"/>
    </row>
    <row r="8" spans="1:7" ht="13.5" thickBot="1">
      <c r="A8" s="296"/>
      <c r="F8" s="102"/>
      <c r="G8" s="102"/>
    </row>
    <row r="9" spans="1:7" s="301" customFormat="1" ht="12.75" customHeight="1">
      <c r="A9" s="298" t="s">
        <v>29</v>
      </c>
      <c r="B9" s="299" t="s">
        <v>30</v>
      </c>
      <c r="C9" s="463" t="s">
        <v>203</v>
      </c>
      <c r="D9" s="464"/>
      <c r="E9" s="300" t="s">
        <v>213</v>
      </c>
      <c r="F9" s="102"/>
      <c r="G9" s="102"/>
    </row>
    <row r="10" spans="1:7" s="301" customFormat="1" ht="13.5" thickBot="1">
      <c r="A10" s="302"/>
      <c r="B10" s="303"/>
      <c r="C10" s="304" t="s">
        <v>204</v>
      </c>
      <c r="D10" s="305" t="s">
        <v>205</v>
      </c>
      <c r="E10" s="306" t="s">
        <v>206</v>
      </c>
      <c r="F10" s="102"/>
      <c r="G10" s="102"/>
    </row>
    <row r="11" spans="1:7" s="301" customFormat="1">
      <c r="A11" s="298"/>
      <c r="B11" s="307"/>
      <c r="C11" s="307"/>
      <c r="D11" s="307"/>
      <c r="E11" s="308"/>
      <c r="F11" s="102"/>
      <c r="G11" s="102"/>
    </row>
    <row r="12" spans="1:7" s="313" customFormat="1" ht="30" customHeight="1">
      <c r="A12" s="309">
        <v>1</v>
      </c>
      <c r="B12" s="332"/>
      <c r="C12" s="310"/>
      <c r="D12" s="311"/>
      <c r="E12" s="312"/>
    </row>
    <row r="13" spans="1:7" s="313" customFormat="1" ht="30" customHeight="1">
      <c r="A13" s="309">
        <v>2</v>
      </c>
      <c r="B13" s="332"/>
      <c r="C13" s="310"/>
      <c r="D13" s="334"/>
      <c r="E13" s="312"/>
    </row>
    <row r="14" spans="1:7" s="313" customFormat="1" ht="30" customHeight="1">
      <c r="A14" s="309">
        <v>3</v>
      </c>
      <c r="B14" s="332"/>
      <c r="C14" s="310"/>
      <c r="D14" s="311"/>
      <c r="E14" s="312"/>
    </row>
    <row r="15" spans="1:7" s="313" customFormat="1" ht="30" customHeight="1">
      <c r="A15" s="309">
        <v>4</v>
      </c>
      <c r="B15" s="332"/>
      <c r="C15" s="310"/>
      <c r="D15" s="334"/>
      <c r="E15" s="312"/>
    </row>
    <row r="16" spans="1:7" s="313" customFormat="1" ht="30" customHeight="1">
      <c r="A16" s="309">
        <v>5</v>
      </c>
      <c r="B16" s="332"/>
      <c r="C16" s="310"/>
      <c r="D16" s="311"/>
      <c r="E16" s="312"/>
    </row>
    <row r="17" spans="1:5" s="313" customFormat="1" ht="30" customHeight="1">
      <c r="A17" s="309">
        <v>6</v>
      </c>
      <c r="B17" s="332"/>
      <c r="C17" s="310"/>
      <c r="D17" s="334"/>
      <c r="E17" s="312"/>
    </row>
    <row r="18" spans="1:5" s="313" customFormat="1" ht="30" customHeight="1">
      <c r="A18" s="309">
        <v>7</v>
      </c>
      <c r="B18" s="332"/>
      <c r="C18" s="310"/>
      <c r="D18" s="311"/>
      <c r="E18" s="312"/>
    </row>
    <row r="19" spans="1:5" s="313" customFormat="1" ht="30" customHeight="1">
      <c r="A19" s="309">
        <v>8</v>
      </c>
      <c r="B19" s="332"/>
      <c r="C19" s="310"/>
      <c r="D19" s="334"/>
      <c r="E19" s="312"/>
    </row>
    <row r="20" spans="1:5" s="313" customFormat="1" ht="30" customHeight="1">
      <c r="A20" s="309">
        <v>9</v>
      </c>
      <c r="B20" s="332"/>
      <c r="C20" s="310"/>
      <c r="D20" s="311"/>
      <c r="E20" s="312"/>
    </row>
    <row r="21" spans="1:5" s="313" customFormat="1" ht="30" customHeight="1">
      <c r="A21" s="309">
        <v>10</v>
      </c>
      <c r="B21" s="332"/>
      <c r="C21" s="310"/>
      <c r="D21" s="334"/>
      <c r="E21" s="312"/>
    </row>
    <row r="22" spans="1:5" s="313" customFormat="1" ht="30" customHeight="1">
      <c r="A22" s="309">
        <v>11</v>
      </c>
      <c r="B22" s="332"/>
      <c r="C22" s="310"/>
      <c r="D22" s="311"/>
      <c r="E22" s="312"/>
    </row>
    <row r="23" spans="1:5" s="313" customFormat="1" ht="30" customHeight="1">
      <c r="A23" s="309">
        <v>12</v>
      </c>
      <c r="B23" s="332"/>
      <c r="C23" s="310"/>
      <c r="D23" s="334"/>
      <c r="E23" s="312"/>
    </row>
    <row r="24" spans="1:5" s="313" customFormat="1" ht="30" customHeight="1">
      <c r="A24" s="309">
        <v>13</v>
      </c>
      <c r="B24" s="332"/>
      <c r="C24" s="310"/>
      <c r="D24" s="311"/>
      <c r="E24" s="312"/>
    </row>
    <row r="25" spans="1:5" s="313" customFormat="1" ht="30" customHeight="1">
      <c r="A25" s="309">
        <v>14</v>
      </c>
      <c r="B25" s="332"/>
      <c r="C25" s="310"/>
      <c r="D25" s="334"/>
      <c r="E25" s="312"/>
    </row>
    <row r="26" spans="1:5" s="313" customFormat="1" ht="30" customHeight="1" thickBot="1">
      <c r="A26" s="309">
        <v>15</v>
      </c>
      <c r="B26" s="332"/>
      <c r="C26" s="310"/>
      <c r="D26" s="337"/>
      <c r="E26" s="312"/>
    </row>
    <row r="27" spans="1:5" s="313" customFormat="1" ht="23.25" customHeight="1" thickBot="1">
      <c r="A27" s="314"/>
      <c r="B27" s="315"/>
      <c r="C27" s="315"/>
      <c r="D27" s="338" t="s">
        <v>59</v>
      </c>
      <c r="E27" s="336">
        <f>SUM(E12:E26)</f>
        <v>0</v>
      </c>
    </row>
    <row r="30" spans="1:5" ht="13.5" thickBot="1"/>
    <row r="31" spans="1:5" s="64" customFormat="1" ht="71.25" customHeight="1" thickBot="1">
      <c r="A31" s="63"/>
      <c r="B31" s="63"/>
      <c r="C31" s="222" t="s">
        <v>34</v>
      </c>
      <c r="D31" s="458" t="s">
        <v>193</v>
      </c>
      <c r="E31" s="467"/>
    </row>
    <row r="32" spans="1:5" s="64" customFormat="1" ht="21" customHeight="1">
      <c r="A32" s="63"/>
      <c r="B32" s="63"/>
      <c r="C32" s="230" t="str">
        <f>IF(YEAR(Beginn)&gt;1900,YEAR(Beginn),"")</f>
        <v/>
      </c>
      <c r="D32" s="468"/>
      <c r="E32" s="469"/>
    </row>
    <row r="33" spans="1:5" s="64" customFormat="1" ht="21" customHeight="1">
      <c r="A33" s="63"/>
      <c r="B33" s="63"/>
      <c r="C33" s="231" t="str">
        <f>IF(AND(YEAR(Beginn)&gt;1900,YEAR(Ende)&gt;C32),YEAR(Beginn)+1,"")</f>
        <v/>
      </c>
      <c r="D33" s="468"/>
      <c r="E33" s="469"/>
    </row>
    <row r="34" spans="1:5" s="64" customFormat="1" ht="21" customHeight="1">
      <c r="A34" s="63"/>
      <c r="B34" s="63"/>
      <c r="C34" s="231" t="str">
        <f>IF(AND(YEAR(Beginn)&gt;1900,YEAR(Ende)&gt;C33),YEAR(Beginn)+2,"")</f>
        <v/>
      </c>
      <c r="D34" s="468"/>
      <c r="E34" s="469"/>
    </row>
    <row r="35" spans="1:5" s="64" customFormat="1" ht="21" customHeight="1" thickBot="1">
      <c r="A35" s="63"/>
      <c r="B35" s="63"/>
      <c r="C35" s="231" t="str">
        <f>IF(AND(YEAR(Beginn)&gt;1900,YEAR(Ende)&gt;C34),YEAR(Beginn)+3,"")</f>
        <v/>
      </c>
      <c r="D35" s="470"/>
      <c r="E35" s="471"/>
    </row>
    <row r="36" spans="1:5" s="64" customFormat="1" ht="21" customHeight="1" thickBot="1">
      <c r="A36" s="63"/>
      <c r="B36" s="63"/>
      <c r="C36" s="222" t="s">
        <v>51</v>
      </c>
      <c r="D36" s="444">
        <f>SUM(D32:E35)</f>
        <v>0</v>
      </c>
      <c r="E36" s="445"/>
    </row>
    <row r="39" spans="1:5" s="102" customFormat="1">
      <c r="A39" s="237" t="s">
        <v>163</v>
      </c>
      <c r="B39" s="233"/>
      <c r="C39" s="121"/>
      <c r="D39" s="122"/>
      <c r="E39" s="64"/>
    </row>
    <row r="40" spans="1:5" s="102" customFormat="1" ht="3" customHeight="1">
      <c r="A40" s="232"/>
      <c r="B40" s="233"/>
      <c r="C40" s="121"/>
      <c r="D40" s="122"/>
      <c r="E40" s="64"/>
    </row>
    <row r="41" spans="1:5" s="102" customFormat="1" ht="3" customHeight="1">
      <c r="A41" s="232"/>
      <c r="B41" s="233"/>
      <c r="C41" s="121"/>
      <c r="D41" s="122"/>
      <c r="E41" s="64"/>
    </row>
    <row r="42" spans="1:5" s="102" customFormat="1" ht="13.5" customHeight="1">
      <c r="A42" s="232" t="s">
        <v>215</v>
      </c>
      <c r="B42" s="233"/>
      <c r="C42" s="121"/>
      <c r="D42" s="122"/>
      <c r="E42" s="64"/>
    </row>
    <row r="43" spans="1:5" s="102" customFormat="1" ht="3" customHeight="1">
      <c r="A43" s="232"/>
      <c r="B43" s="233"/>
      <c r="C43" s="121"/>
      <c r="D43" s="122"/>
      <c r="E43" s="64"/>
    </row>
    <row r="44" spans="1:5" s="102" customFormat="1">
      <c r="A44" s="232" t="s">
        <v>216</v>
      </c>
      <c r="B44" s="233"/>
      <c r="C44" s="121"/>
      <c r="D44" s="122"/>
      <c r="E44" s="64"/>
    </row>
    <row r="45" spans="1:5" s="102" customFormat="1">
      <c r="A45" s="232" t="s">
        <v>218</v>
      </c>
      <c r="B45" s="233"/>
      <c r="C45" s="121"/>
      <c r="D45" s="122"/>
      <c r="E45" s="64"/>
    </row>
    <row r="46" spans="1:5" s="102" customFormat="1" ht="3" customHeight="1">
      <c r="A46" s="232"/>
      <c r="B46" s="233"/>
      <c r="C46" s="121"/>
      <c r="D46" s="122"/>
      <c r="E46" s="64"/>
    </row>
    <row r="47" spans="1:5" s="102" customFormat="1">
      <c r="A47" s="232" t="s">
        <v>217</v>
      </c>
      <c r="B47" s="233"/>
      <c r="C47" s="121"/>
      <c r="D47" s="122"/>
      <c r="E47" s="64"/>
    </row>
    <row r="48" spans="1:5" s="102" customFormat="1">
      <c r="A48" s="232" t="s">
        <v>219</v>
      </c>
      <c r="B48" s="233"/>
      <c r="C48" s="121"/>
      <c r="D48" s="122"/>
      <c r="E48" s="64"/>
    </row>
    <row r="49" spans="1:5" s="102" customFormat="1" ht="3" customHeight="1">
      <c r="A49" s="238"/>
      <c r="B49" s="233"/>
      <c r="C49" s="121"/>
      <c r="D49" s="122"/>
      <c r="E49" s="64"/>
    </row>
    <row r="50" spans="1:5" s="102" customFormat="1">
      <c r="A50" s="232" t="s">
        <v>220</v>
      </c>
      <c r="B50" s="233"/>
      <c r="C50" s="121"/>
      <c r="D50" s="122"/>
      <c r="E50" s="64"/>
    </row>
    <row r="51" spans="1:5" s="102" customFormat="1" ht="3" customHeight="1">
      <c r="A51" s="232"/>
      <c r="B51" s="233"/>
      <c r="C51" s="121"/>
      <c r="D51" s="122"/>
      <c r="E51" s="64"/>
    </row>
  </sheetData>
  <mergeCells count="10">
    <mergeCell ref="B7:E7"/>
    <mergeCell ref="C9:D9"/>
    <mergeCell ref="A1:E1"/>
    <mergeCell ref="A3:E3"/>
    <mergeCell ref="D36:E36"/>
    <mergeCell ref="D31:E31"/>
    <mergeCell ref="D32:E32"/>
    <mergeCell ref="D33:E33"/>
    <mergeCell ref="D34:E34"/>
    <mergeCell ref="D35:E35"/>
  </mergeCells>
  <conditionalFormatting sqref="D36:E36">
    <cfRule type="cellIs" dxfId="1" priority="1" operator="notEqual">
      <formula>$E$27</formula>
    </cfRule>
  </conditionalFormatting>
  <pageMargins left="0.70866141732283472" right="0.70866141732283472" top="0.78740157480314965" bottom="0.78740157480314965" header="0.31496062992125984" footer="0.31496062992125984"/>
  <pageSetup paperSize="9" scale="70" orientation="portrait" r:id="rId1"/>
  <headerFooter>
    <oddHeader>&amp;LAnlage&amp;CVorkalkulation des Vorhabens Sachsen-Anhalt KLIMA II&amp;RFormblatt 7
Stand: 13.09.2017</oddHeader>
    <oddFooter>&amp;L&amp;G&amp;C                           Seite &amp;P von &amp;N&amp;RUnterlage vom: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5" r:id="rId5" name="Button 3">
              <controlPr defaultSize="0" print="0" autoFill="0" autoPict="0">
                <anchor moveWithCells="1" sizeWithCells="1">
                  <from>
                    <xdr:col>5</xdr:col>
                    <xdr:colOff>438150</xdr:colOff>
                    <xdr:row>7</xdr:row>
                    <xdr:rowOff>76200</xdr:rowOff>
                  </from>
                  <to>
                    <xdr:col>10</xdr:col>
                    <xdr:colOff>9525</xdr:colOff>
                    <xdr:row>13</xdr:row>
                    <xdr:rowOff>161925</xdr:rowOff>
                  </to>
                </anchor>
              </controlPr>
            </control>
          </mc:Choice>
        </mc:AlternateContent>
        <mc:AlternateContent xmlns:mc="http://schemas.openxmlformats.org/markup-compatibility/2006">
          <mc:Choice Requires="x14">
            <control shapeId="13316" r:id="rId6" name="Button 4">
              <controlPr defaultSize="0" print="0" autoFill="0" autoPict="0">
                <anchor moveWithCells="1" sizeWithCells="1">
                  <from>
                    <xdr:col>0</xdr:col>
                    <xdr:colOff>647700</xdr:colOff>
                    <xdr:row>30</xdr:row>
                    <xdr:rowOff>352425</xdr:rowOff>
                  </from>
                  <to>
                    <xdr:col>1</xdr:col>
                    <xdr:colOff>3457575</xdr:colOff>
                    <xdr:row>34</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5"/>
  <sheetViews>
    <sheetView zoomScaleNormal="100" workbookViewId="0">
      <selection activeCell="G15" sqref="G15"/>
    </sheetView>
  </sheetViews>
  <sheetFormatPr baseColWidth="10" defaultRowHeight="12.75"/>
  <cols>
    <col min="1" max="1" width="26.28515625" style="329" customWidth="1"/>
    <col min="2" max="2" width="112.28515625" customWidth="1"/>
    <col min="3" max="3" width="11.42578125" hidden="1" customWidth="1"/>
    <col min="4" max="4" width="12.140625" customWidth="1"/>
    <col min="257" max="257" width="26.28515625" customWidth="1"/>
    <col min="258" max="258" width="82.7109375" customWidth="1"/>
    <col min="259" max="259" width="0" hidden="1" customWidth="1"/>
    <col min="260" max="260" width="12.140625" customWidth="1"/>
    <col min="513" max="513" width="26.28515625" customWidth="1"/>
    <col min="514" max="514" width="82.7109375" customWidth="1"/>
    <col min="515" max="515" width="0" hidden="1" customWidth="1"/>
    <col min="516" max="516" width="12.140625" customWidth="1"/>
    <col min="769" max="769" width="26.28515625" customWidth="1"/>
    <col min="770" max="770" width="82.7109375" customWidth="1"/>
    <col min="771" max="771" width="0" hidden="1" customWidth="1"/>
    <col min="772" max="772" width="12.140625" customWidth="1"/>
    <col min="1025" max="1025" width="26.28515625" customWidth="1"/>
    <col min="1026" max="1026" width="82.7109375" customWidth="1"/>
    <col min="1027" max="1027" width="0" hidden="1" customWidth="1"/>
    <col min="1028" max="1028" width="12.140625" customWidth="1"/>
    <col min="1281" max="1281" width="26.28515625" customWidth="1"/>
    <col min="1282" max="1282" width="82.7109375" customWidth="1"/>
    <col min="1283" max="1283" width="0" hidden="1" customWidth="1"/>
    <col min="1284" max="1284" width="12.140625" customWidth="1"/>
    <col min="1537" max="1537" width="26.28515625" customWidth="1"/>
    <col min="1538" max="1538" width="82.7109375" customWidth="1"/>
    <col min="1539" max="1539" width="0" hidden="1" customWidth="1"/>
    <col min="1540" max="1540" width="12.140625" customWidth="1"/>
    <col min="1793" max="1793" width="26.28515625" customWidth="1"/>
    <col min="1794" max="1794" width="82.7109375" customWidth="1"/>
    <col min="1795" max="1795" width="0" hidden="1" customWidth="1"/>
    <col min="1796" max="1796" width="12.140625" customWidth="1"/>
    <col min="2049" max="2049" width="26.28515625" customWidth="1"/>
    <col min="2050" max="2050" width="82.7109375" customWidth="1"/>
    <col min="2051" max="2051" width="0" hidden="1" customWidth="1"/>
    <col min="2052" max="2052" width="12.140625" customWidth="1"/>
    <col min="2305" max="2305" width="26.28515625" customWidth="1"/>
    <col min="2306" max="2306" width="82.7109375" customWidth="1"/>
    <col min="2307" max="2307" width="0" hidden="1" customWidth="1"/>
    <col min="2308" max="2308" width="12.140625" customWidth="1"/>
    <col min="2561" max="2561" width="26.28515625" customWidth="1"/>
    <col min="2562" max="2562" width="82.7109375" customWidth="1"/>
    <col min="2563" max="2563" width="0" hidden="1" customWidth="1"/>
    <col min="2564" max="2564" width="12.140625" customWidth="1"/>
    <col min="2817" max="2817" width="26.28515625" customWidth="1"/>
    <col min="2818" max="2818" width="82.7109375" customWidth="1"/>
    <col min="2819" max="2819" width="0" hidden="1" customWidth="1"/>
    <col min="2820" max="2820" width="12.140625" customWidth="1"/>
    <col min="3073" max="3073" width="26.28515625" customWidth="1"/>
    <col min="3074" max="3074" width="82.7109375" customWidth="1"/>
    <col min="3075" max="3075" width="0" hidden="1" customWidth="1"/>
    <col min="3076" max="3076" width="12.140625" customWidth="1"/>
    <col min="3329" max="3329" width="26.28515625" customWidth="1"/>
    <col min="3330" max="3330" width="82.7109375" customWidth="1"/>
    <col min="3331" max="3331" width="0" hidden="1" customWidth="1"/>
    <col min="3332" max="3332" width="12.140625" customWidth="1"/>
    <col min="3585" max="3585" width="26.28515625" customWidth="1"/>
    <col min="3586" max="3586" width="82.7109375" customWidth="1"/>
    <col min="3587" max="3587" width="0" hidden="1" customWidth="1"/>
    <col min="3588" max="3588" width="12.140625" customWidth="1"/>
    <col min="3841" max="3841" width="26.28515625" customWidth="1"/>
    <col min="3842" max="3842" width="82.7109375" customWidth="1"/>
    <col min="3843" max="3843" width="0" hidden="1" customWidth="1"/>
    <col min="3844" max="3844" width="12.140625" customWidth="1"/>
    <col min="4097" max="4097" width="26.28515625" customWidth="1"/>
    <col min="4098" max="4098" width="82.7109375" customWidth="1"/>
    <col min="4099" max="4099" width="0" hidden="1" customWidth="1"/>
    <col min="4100" max="4100" width="12.140625" customWidth="1"/>
    <col min="4353" max="4353" width="26.28515625" customWidth="1"/>
    <col min="4354" max="4354" width="82.7109375" customWidth="1"/>
    <col min="4355" max="4355" width="0" hidden="1" customWidth="1"/>
    <col min="4356" max="4356" width="12.140625" customWidth="1"/>
    <col min="4609" max="4609" width="26.28515625" customWidth="1"/>
    <col min="4610" max="4610" width="82.7109375" customWidth="1"/>
    <col min="4611" max="4611" width="0" hidden="1" customWidth="1"/>
    <col min="4612" max="4612" width="12.140625" customWidth="1"/>
    <col min="4865" max="4865" width="26.28515625" customWidth="1"/>
    <col min="4866" max="4866" width="82.7109375" customWidth="1"/>
    <col min="4867" max="4867" width="0" hidden="1" customWidth="1"/>
    <col min="4868" max="4868" width="12.140625" customWidth="1"/>
    <col min="5121" max="5121" width="26.28515625" customWidth="1"/>
    <col min="5122" max="5122" width="82.7109375" customWidth="1"/>
    <col min="5123" max="5123" width="0" hidden="1" customWidth="1"/>
    <col min="5124" max="5124" width="12.140625" customWidth="1"/>
    <col min="5377" max="5377" width="26.28515625" customWidth="1"/>
    <col min="5378" max="5378" width="82.7109375" customWidth="1"/>
    <col min="5379" max="5379" width="0" hidden="1" customWidth="1"/>
    <col min="5380" max="5380" width="12.140625" customWidth="1"/>
    <col min="5633" max="5633" width="26.28515625" customWidth="1"/>
    <col min="5634" max="5634" width="82.7109375" customWidth="1"/>
    <col min="5635" max="5635" width="0" hidden="1" customWidth="1"/>
    <col min="5636" max="5636" width="12.140625" customWidth="1"/>
    <col min="5889" max="5889" width="26.28515625" customWidth="1"/>
    <col min="5890" max="5890" width="82.7109375" customWidth="1"/>
    <col min="5891" max="5891" width="0" hidden="1" customWidth="1"/>
    <col min="5892" max="5892" width="12.140625" customWidth="1"/>
    <col min="6145" max="6145" width="26.28515625" customWidth="1"/>
    <col min="6146" max="6146" width="82.7109375" customWidth="1"/>
    <col min="6147" max="6147" width="0" hidden="1" customWidth="1"/>
    <col min="6148" max="6148" width="12.140625" customWidth="1"/>
    <col min="6401" max="6401" width="26.28515625" customWidth="1"/>
    <col min="6402" max="6402" width="82.7109375" customWidth="1"/>
    <col min="6403" max="6403" width="0" hidden="1" customWidth="1"/>
    <col min="6404" max="6404" width="12.140625" customWidth="1"/>
    <col min="6657" max="6657" width="26.28515625" customWidth="1"/>
    <col min="6658" max="6658" width="82.7109375" customWidth="1"/>
    <col min="6659" max="6659" width="0" hidden="1" customWidth="1"/>
    <col min="6660" max="6660" width="12.140625" customWidth="1"/>
    <col min="6913" max="6913" width="26.28515625" customWidth="1"/>
    <col min="6914" max="6914" width="82.7109375" customWidth="1"/>
    <col min="6915" max="6915" width="0" hidden="1" customWidth="1"/>
    <col min="6916" max="6916" width="12.140625" customWidth="1"/>
    <col min="7169" max="7169" width="26.28515625" customWidth="1"/>
    <col min="7170" max="7170" width="82.7109375" customWidth="1"/>
    <col min="7171" max="7171" width="0" hidden="1" customWidth="1"/>
    <col min="7172" max="7172" width="12.140625" customWidth="1"/>
    <col min="7425" max="7425" width="26.28515625" customWidth="1"/>
    <col min="7426" max="7426" width="82.7109375" customWidth="1"/>
    <col min="7427" max="7427" width="0" hidden="1" customWidth="1"/>
    <col min="7428" max="7428" width="12.140625" customWidth="1"/>
    <col min="7681" max="7681" width="26.28515625" customWidth="1"/>
    <col min="7682" max="7682" width="82.7109375" customWidth="1"/>
    <col min="7683" max="7683" width="0" hidden="1" customWidth="1"/>
    <col min="7684" max="7684" width="12.140625" customWidth="1"/>
    <col min="7937" max="7937" width="26.28515625" customWidth="1"/>
    <col min="7938" max="7938" width="82.7109375" customWidth="1"/>
    <col min="7939" max="7939" width="0" hidden="1" customWidth="1"/>
    <col min="7940" max="7940" width="12.140625" customWidth="1"/>
    <col min="8193" max="8193" width="26.28515625" customWidth="1"/>
    <col min="8194" max="8194" width="82.7109375" customWidth="1"/>
    <col min="8195" max="8195" width="0" hidden="1" customWidth="1"/>
    <col min="8196" max="8196" width="12.140625" customWidth="1"/>
    <col min="8449" max="8449" width="26.28515625" customWidth="1"/>
    <col min="8450" max="8450" width="82.7109375" customWidth="1"/>
    <col min="8451" max="8451" width="0" hidden="1" customWidth="1"/>
    <col min="8452" max="8452" width="12.140625" customWidth="1"/>
    <col min="8705" max="8705" width="26.28515625" customWidth="1"/>
    <col min="8706" max="8706" width="82.7109375" customWidth="1"/>
    <col min="8707" max="8707" width="0" hidden="1" customWidth="1"/>
    <col min="8708" max="8708" width="12.140625" customWidth="1"/>
    <col min="8961" max="8961" width="26.28515625" customWidth="1"/>
    <col min="8962" max="8962" width="82.7109375" customWidth="1"/>
    <col min="8963" max="8963" width="0" hidden="1" customWidth="1"/>
    <col min="8964" max="8964" width="12.140625" customWidth="1"/>
    <col min="9217" max="9217" width="26.28515625" customWidth="1"/>
    <col min="9218" max="9218" width="82.7109375" customWidth="1"/>
    <col min="9219" max="9219" width="0" hidden="1" customWidth="1"/>
    <col min="9220" max="9220" width="12.140625" customWidth="1"/>
    <col min="9473" max="9473" width="26.28515625" customWidth="1"/>
    <col min="9474" max="9474" width="82.7109375" customWidth="1"/>
    <col min="9475" max="9475" width="0" hidden="1" customWidth="1"/>
    <col min="9476" max="9476" width="12.140625" customWidth="1"/>
    <col min="9729" max="9729" width="26.28515625" customWidth="1"/>
    <col min="9730" max="9730" width="82.7109375" customWidth="1"/>
    <col min="9731" max="9731" width="0" hidden="1" customWidth="1"/>
    <col min="9732" max="9732" width="12.140625" customWidth="1"/>
    <col min="9985" max="9985" width="26.28515625" customWidth="1"/>
    <col min="9986" max="9986" width="82.7109375" customWidth="1"/>
    <col min="9987" max="9987" width="0" hidden="1" customWidth="1"/>
    <col min="9988" max="9988" width="12.140625" customWidth="1"/>
    <col min="10241" max="10241" width="26.28515625" customWidth="1"/>
    <col min="10242" max="10242" width="82.7109375" customWidth="1"/>
    <col min="10243" max="10243" width="0" hidden="1" customWidth="1"/>
    <col min="10244" max="10244" width="12.140625" customWidth="1"/>
    <col min="10497" max="10497" width="26.28515625" customWidth="1"/>
    <col min="10498" max="10498" width="82.7109375" customWidth="1"/>
    <col min="10499" max="10499" width="0" hidden="1" customWidth="1"/>
    <col min="10500" max="10500" width="12.140625" customWidth="1"/>
    <col min="10753" max="10753" width="26.28515625" customWidth="1"/>
    <col min="10754" max="10754" width="82.7109375" customWidth="1"/>
    <col min="10755" max="10755" width="0" hidden="1" customWidth="1"/>
    <col min="10756" max="10756" width="12.140625" customWidth="1"/>
    <col min="11009" max="11009" width="26.28515625" customWidth="1"/>
    <col min="11010" max="11010" width="82.7109375" customWidth="1"/>
    <col min="11011" max="11011" width="0" hidden="1" customWidth="1"/>
    <col min="11012" max="11012" width="12.140625" customWidth="1"/>
    <col min="11265" max="11265" width="26.28515625" customWidth="1"/>
    <col min="11266" max="11266" width="82.7109375" customWidth="1"/>
    <col min="11267" max="11267" width="0" hidden="1" customWidth="1"/>
    <col min="11268" max="11268" width="12.140625" customWidth="1"/>
    <col min="11521" max="11521" width="26.28515625" customWidth="1"/>
    <col min="11522" max="11522" width="82.7109375" customWidth="1"/>
    <col min="11523" max="11523" width="0" hidden="1" customWidth="1"/>
    <col min="11524" max="11524" width="12.140625" customWidth="1"/>
    <col min="11777" max="11777" width="26.28515625" customWidth="1"/>
    <col min="11778" max="11778" width="82.7109375" customWidth="1"/>
    <col min="11779" max="11779" width="0" hidden="1" customWidth="1"/>
    <col min="11780" max="11780" width="12.140625" customWidth="1"/>
    <col min="12033" max="12033" width="26.28515625" customWidth="1"/>
    <col min="12034" max="12034" width="82.7109375" customWidth="1"/>
    <col min="12035" max="12035" width="0" hidden="1" customWidth="1"/>
    <col min="12036" max="12036" width="12.140625" customWidth="1"/>
    <col min="12289" max="12289" width="26.28515625" customWidth="1"/>
    <col min="12290" max="12290" width="82.7109375" customWidth="1"/>
    <col min="12291" max="12291" width="0" hidden="1" customWidth="1"/>
    <col min="12292" max="12292" width="12.140625" customWidth="1"/>
    <col min="12545" max="12545" width="26.28515625" customWidth="1"/>
    <col min="12546" max="12546" width="82.7109375" customWidth="1"/>
    <col min="12547" max="12547" width="0" hidden="1" customWidth="1"/>
    <col min="12548" max="12548" width="12.140625" customWidth="1"/>
    <col min="12801" max="12801" width="26.28515625" customWidth="1"/>
    <col min="12802" max="12802" width="82.7109375" customWidth="1"/>
    <col min="12803" max="12803" width="0" hidden="1" customWidth="1"/>
    <col min="12804" max="12804" width="12.140625" customWidth="1"/>
    <col min="13057" max="13057" width="26.28515625" customWidth="1"/>
    <col min="13058" max="13058" width="82.7109375" customWidth="1"/>
    <col min="13059" max="13059" width="0" hidden="1" customWidth="1"/>
    <col min="13060" max="13060" width="12.140625" customWidth="1"/>
    <col min="13313" max="13313" width="26.28515625" customWidth="1"/>
    <col min="13314" max="13314" width="82.7109375" customWidth="1"/>
    <col min="13315" max="13315" width="0" hidden="1" customWidth="1"/>
    <col min="13316" max="13316" width="12.140625" customWidth="1"/>
    <col min="13569" max="13569" width="26.28515625" customWidth="1"/>
    <col min="13570" max="13570" width="82.7109375" customWidth="1"/>
    <col min="13571" max="13571" width="0" hidden="1" customWidth="1"/>
    <col min="13572" max="13572" width="12.140625" customWidth="1"/>
    <col min="13825" max="13825" width="26.28515625" customWidth="1"/>
    <col min="13826" max="13826" width="82.7109375" customWidth="1"/>
    <col min="13827" max="13827" width="0" hidden="1" customWidth="1"/>
    <col min="13828" max="13828" width="12.140625" customWidth="1"/>
    <col min="14081" max="14081" width="26.28515625" customWidth="1"/>
    <col min="14082" max="14082" width="82.7109375" customWidth="1"/>
    <col min="14083" max="14083" width="0" hidden="1" customWidth="1"/>
    <col min="14084" max="14084" width="12.140625" customWidth="1"/>
    <col min="14337" max="14337" width="26.28515625" customWidth="1"/>
    <col min="14338" max="14338" width="82.7109375" customWidth="1"/>
    <col min="14339" max="14339" width="0" hidden="1" customWidth="1"/>
    <col min="14340" max="14340" width="12.140625" customWidth="1"/>
    <col min="14593" max="14593" width="26.28515625" customWidth="1"/>
    <col min="14594" max="14594" width="82.7109375" customWidth="1"/>
    <col min="14595" max="14595" width="0" hidden="1" customWidth="1"/>
    <col min="14596" max="14596" width="12.140625" customWidth="1"/>
    <col min="14849" max="14849" width="26.28515625" customWidth="1"/>
    <col min="14850" max="14850" width="82.7109375" customWidth="1"/>
    <col min="14851" max="14851" width="0" hidden="1" customWidth="1"/>
    <col min="14852" max="14852" width="12.140625" customWidth="1"/>
    <col min="15105" max="15105" width="26.28515625" customWidth="1"/>
    <col min="15106" max="15106" width="82.7109375" customWidth="1"/>
    <col min="15107" max="15107" width="0" hidden="1" customWidth="1"/>
    <col min="15108" max="15108" width="12.140625" customWidth="1"/>
    <col min="15361" max="15361" width="26.28515625" customWidth="1"/>
    <col min="15362" max="15362" width="82.7109375" customWidth="1"/>
    <col min="15363" max="15363" width="0" hidden="1" customWidth="1"/>
    <col min="15364" max="15364" width="12.140625" customWidth="1"/>
    <col min="15617" max="15617" width="26.28515625" customWidth="1"/>
    <col min="15618" max="15618" width="82.7109375" customWidth="1"/>
    <col min="15619" max="15619" width="0" hidden="1" customWidth="1"/>
    <col min="15620" max="15620" width="12.140625" customWidth="1"/>
    <col min="15873" max="15873" width="26.28515625" customWidth="1"/>
    <col min="15874" max="15874" width="82.7109375" customWidth="1"/>
    <col min="15875" max="15875" width="0" hidden="1" customWidth="1"/>
    <col min="15876" max="15876" width="12.140625" customWidth="1"/>
    <col min="16129" max="16129" width="26.28515625" customWidth="1"/>
    <col min="16130" max="16130" width="82.7109375" customWidth="1"/>
    <col min="16131" max="16131" width="0" hidden="1" customWidth="1"/>
    <col min="16132" max="16132" width="12.140625" customWidth="1"/>
  </cols>
  <sheetData>
    <row r="1" spans="1:5" s="102" customFormat="1" ht="18">
      <c r="A1" s="446" t="s">
        <v>0</v>
      </c>
      <c r="B1" s="411"/>
      <c r="C1" s="289"/>
      <c r="D1" s="289"/>
      <c r="E1" s="289"/>
    </row>
    <row r="2" spans="1:5" s="102" customFormat="1" ht="15" customHeight="1">
      <c r="A2" s="103"/>
      <c r="B2" s="104"/>
      <c r="C2" s="104"/>
      <c r="D2" s="104"/>
      <c r="E2" s="65"/>
    </row>
    <row r="3" spans="1:5" s="102" customFormat="1" ht="38.25" customHeight="1">
      <c r="A3" s="465" t="s">
        <v>202</v>
      </c>
      <c r="B3" s="472"/>
      <c r="C3" s="291"/>
      <c r="D3" s="291"/>
      <c r="E3" s="291"/>
    </row>
    <row r="4" spans="1:5" s="102" customFormat="1" ht="9.75" customHeight="1" thickBot="1">
      <c r="A4" s="290"/>
      <c r="B4" s="291"/>
      <c r="C4" s="291"/>
      <c r="D4" s="291"/>
      <c r="E4" s="291"/>
    </row>
    <row r="5" spans="1:5" s="102" customFormat="1" ht="38.25" customHeight="1" thickBot="1">
      <c r="A5" s="288" t="s">
        <v>179</v>
      </c>
      <c r="B5" s="335"/>
      <c r="C5" s="291"/>
      <c r="D5" s="291"/>
      <c r="E5" s="291"/>
    </row>
    <row r="6" spans="1:5" ht="13.5" thickBot="1"/>
    <row r="7" spans="1:5" ht="45.75" customHeight="1" thickBot="1">
      <c r="A7" s="316" t="s">
        <v>201</v>
      </c>
      <c r="B7" s="330" t="str">
        <f>IF(ISBLANK('Inno-Dienste Beratungsvertrag'!B7),"",'Inno-Dienste Beratungsvertrag'!B7)</f>
        <v/>
      </c>
    </row>
    <row r="8" spans="1:5">
      <c r="A8" s="317"/>
      <c r="B8" s="318"/>
    </row>
    <row r="9" spans="1:5" ht="15.75" customHeight="1">
      <c r="A9" s="319" t="s">
        <v>207</v>
      </c>
      <c r="B9" s="333" t="str">
        <f>IF(ISBLANK('Inno-Dienste Beratungsvertrag'!B12),"",'Inno-Dienste Beratungsvertrag'!A12)</f>
        <v/>
      </c>
    </row>
    <row r="10" spans="1:5" ht="15">
      <c r="A10" s="319" t="s">
        <v>208</v>
      </c>
      <c r="B10" s="331" t="str">
        <f>IF(ISBLANK('Inno-Dienste Beratungsvertrag'!C12),"",'Inno-Dienste Beratungsvertrag'!C12)</f>
        <v/>
      </c>
    </row>
    <row r="11" spans="1:5" ht="15">
      <c r="A11" s="319" t="s">
        <v>209</v>
      </c>
      <c r="B11" s="331" t="str">
        <f>IF(ISBLANK('Inno-Dienste Beratungsvertrag'!D12),"",'Inno-Dienste Beratungsvertrag'!D12)</f>
        <v/>
      </c>
    </row>
    <row r="12" spans="1:5" ht="13.5" thickBot="1">
      <c r="A12" s="320"/>
      <c r="B12" s="321"/>
    </row>
    <row r="13" spans="1:5" ht="57.75" customHeight="1">
      <c r="A13" s="322" t="s">
        <v>210</v>
      </c>
      <c r="B13" s="323" t="str">
        <f>IF(ISBLANK('Inno-Dienste Beratungsvertrag'!B12),"",'Inno-Dienste Beratungsvertrag'!B12)</f>
        <v/>
      </c>
    </row>
    <row r="14" spans="1:5" s="326" customFormat="1" ht="96" customHeight="1">
      <c r="A14" s="324" t="s">
        <v>211</v>
      </c>
      <c r="B14" s="325"/>
    </row>
    <row r="15" spans="1:5" ht="96" customHeight="1" thickBot="1">
      <c r="A15" s="327" t="s">
        <v>212</v>
      </c>
      <c r="B15" s="328"/>
    </row>
    <row r="16" spans="1:5" ht="13.5" thickBot="1"/>
    <row r="17" spans="1:2" ht="45.75" customHeight="1" thickBot="1">
      <c r="A17" s="316" t="s">
        <v>201</v>
      </c>
      <c r="B17" s="330" t="str">
        <f>IF(ISBLANK('Inno-Dienste Beratungsvertrag'!B13),"",B7)</f>
        <v/>
      </c>
    </row>
    <row r="18" spans="1:2">
      <c r="A18" s="317"/>
      <c r="B18" s="318"/>
    </row>
    <row r="19" spans="1:2" ht="15.75" customHeight="1">
      <c r="A19" s="319" t="s">
        <v>207</v>
      </c>
      <c r="B19" s="333" t="str">
        <f>IF(ISBLANK('Inno-Dienste Beratungsvertrag'!B13),"",'Inno-Dienste Beratungsvertrag'!A13)</f>
        <v/>
      </c>
    </row>
    <row r="20" spans="1:2" ht="15">
      <c r="A20" s="319" t="s">
        <v>208</v>
      </c>
      <c r="B20" s="331" t="str">
        <f>IF(ISBLANK('Inno-Dienste Beratungsvertrag'!C13),"",'Inno-Dienste Beratungsvertrag'!C13)</f>
        <v/>
      </c>
    </row>
    <row r="21" spans="1:2" ht="15">
      <c r="A21" s="319" t="s">
        <v>209</v>
      </c>
      <c r="B21" s="331" t="str">
        <f>IF(ISBLANK('Inno-Dienste Beratungsvertrag'!D13),"",'Inno-Dienste Beratungsvertrag'!D13)</f>
        <v/>
      </c>
    </row>
    <row r="22" spans="1:2" ht="13.5" thickBot="1">
      <c r="A22" s="320"/>
      <c r="B22" s="321"/>
    </row>
    <row r="23" spans="1:2" ht="57.75" customHeight="1">
      <c r="A23" s="322" t="s">
        <v>210</v>
      </c>
      <c r="B23" s="323" t="str">
        <f>IF(ISBLANK('Inno-Dienste Beratungsvertrag'!B13),"",'Inno-Dienste Beratungsvertrag'!B13)</f>
        <v/>
      </c>
    </row>
    <row r="24" spans="1:2" s="326" customFormat="1" ht="96" customHeight="1">
      <c r="A24" s="324" t="s">
        <v>211</v>
      </c>
      <c r="B24" s="325"/>
    </row>
    <row r="25" spans="1:2" ht="96" customHeight="1" thickBot="1">
      <c r="A25" s="327" t="s">
        <v>212</v>
      </c>
      <c r="B25" s="328"/>
    </row>
    <row r="26" spans="1:2" ht="13.5" thickBot="1"/>
    <row r="27" spans="1:2" ht="45.75" customHeight="1" thickBot="1">
      <c r="A27" s="316" t="s">
        <v>201</v>
      </c>
      <c r="B27" s="330" t="str">
        <f>IF(ISBLANK('Inno-Dienste Beratungsvertrag'!B14),"",B7)</f>
        <v/>
      </c>
    </row>
    <row r="28" spans="1:2">
      <c r="A28" s="317"/>
      <c r="B28" s="318"/>
    </row>
    <row r="29" spans="1:2" ht="15.75" customHeight="1">
      <c r="A29" s="319" t="s">
        <v>207</v>
      </c>
      <c r="B29" s="333" t="str">
        <f>IF(ISBLANK('Inno-Dienste Beratungsvertrag'!B14),"",'Inno-Dienste Beratungsvertrag'!A14)</f>
        <v/>
      </c>
    </row>
    <row r="30" spans="1:2" ht="15">
      <c r="A30" s="319" t="s">
        <v>208</v>
      </c>
      <c r="B30" s="331" t="str">
        <f>IF(ISBLANK('Inno-Dienste Beratungsvertrag'!C14),"",'Inno-Dienste Beratungsvertrag'!C14)</f>
        <v/>
      </c>
    </row>
    <row r="31" spans="1:2" ht="15">
      <c r="A31" s="319" t="s">
        <v>209</v>
      </c>
      <c r="B31" s="331" t="str">
        <f>IF(ISBLANK('Inno-Dienste Beratungsvertrag'!D14),"",'Inno-Dienste Beratungsvertrag'!D14)</f>
        <v/>
      </c>
    </row>
    <row r="32" spans="1:2" ht="13.5" thickBot="1">
      <c r="A32" s="320"/>
      <c r="B32" s="321"/>
    </row>
    <row r="33" spans="1:2" ht="57.75" customHeight="1">
      <c r="A33" s="322" t="s">
        <v>210</v>
      </c>
      <c r="B33" s="323" t="str">
        <f>IF(ISBLANK('Inno-Dienste Beratungsvertrag'!B14),"",'Inno-Dienste Beratungsvertrag'!B14)</f>
        <v/>
      </c>
    </row>
    <row r="34" spans="1:2" s="326" customFormat="1" ht="96" customHeight="1">
      <c r="A34" s="324" t="s">
        <v>211</v>
      </c>
      <c r="B34" s="325"/>
    </row>
    <row r="35" spans="1:2" ht="96" customHeight="1" thickBot="1">
      <c r="A35" s="327" t="s">
        <v>212</v>
      </c>
      <c r="B35" s="328"/>
    </row>
    <row r="36" spans="1:2" ht="13.5" thickBot="1"/>
    <row r="37" spans="1:2" ht="45.75" customHeight="1" thickBot="1">
      <c r="A37" s="316" t="s">
        <v>201</v>
      </c>
      <c r="B37" s="330" t="str">
        <f>IF(ISBLANK('Inno-Dienste Beratungsvertrag'!B15),"",B7)</f>
        <v/>
      </c>
    </row>
    <row r="38" spans="1:2">
      <c r="A38" s="317"/>
      <c r="B38" s="318"/>
    </row>
    <row r="39" spans="1:2" ht="15.75" customHeight="1">
      <c r="A39" s="319" t="s">
        <v>207</v>
      </c>
      <c r="B39" s="333" t="str">
        <f>IF(ISBLANK('Inno-Dienste Beratungsvertrag'!B15),"",'Inno-Dienste Beratungsvertrag'!A15)</f>
        <v/>
      </c>
    </row>
    <row r="40" spans="1:2" ht="15">
      <c r="A40" s="319" t="s">
        <v>208</v>
      </c>
      <c r="B40" s="331" t="str">
        <f>IF(ISBLANK('Inno-Dienste Beratungsvertrag'!C15),"",'Inno-Dienste Beratungsvertrag'!C15)</f>
        <v/>
      </c>
    </row>
    <row r="41" spans="1:2" ht="15">
      <c r="A41" s="319" t="s">
        <v>209</v>
      </c>
      <c r="B41" s="331" t="str">
        <f>IF(ISBLANK('Inno-Dienste Beratungsvertrag'!D15),"",'Inno-Dienste Beratungsvertrag'!D15)</f>
        <v/>
      </c>
    </row>
    <row r="42" spans="1:2" ht="13.5" thickBot="1">
      <c r="A42" s="320"/>
      <c r="B42" s="321"/>
    </row>
    <row r="43" spans="1:2" ht="57.75" customHeight="1">
      <c r="A43" s="322" t="s">
        <v>210</v>
      </c>
      <c r="B43" s="323" t="str">
        <f>IF(ISBLANK('Inno-Dienste Beratungsvertrag'!B15),"",'Inno-Dienste Beratungsvertrag'!B15)</f>
        <v/>
      </c>
    </row>
    <row r="44" spans="1:2" s="326" customFormat="1" ht="96" customHeight="1">
      <c r="A44" s="324" t="s">
        <v>211</v>
      </c>
      <c r="B44" s="325"/>
    </row>
    <row r="45" spans="1:2" ht="96" customHeight="1" thickBot="1">
      <c r="A45" s="327" t="s">
        <v>212</v>
      </c>
      <c r="B45" s="328"/>
    </row>
    <row r="46" spans="1:2" ht="13.5" thickBot="1"/>
    <row r="47" spans="1:2" ht="45.75" customHeight="1" thickBot="1">
      <c r="A47" s="316" t="s">
        <v>201</v>
      </c>
      <c r="B47" s="330" t="str">
        <f>IF(ISBLANK('Inno-Dienste Beratungsvertrag'!B16),"",B7)</f>
        <v/>
      </c>
    </row>
    <row r="48" spans="1:2">
      <c r="A48" s="317"/>
      <c r="B48" s="318"/>
    </row>
    <row r="49" spans="1:2" ht="15.75" customHeight="1">
      <c r="A49" s="319" t="s">
        <v>207</v>
      </c>
      <c r="B49" s="333" t="str">
        <f>IF(ISBLANK('Inno-Dienste Beratungsvertrag'!B16),"",'Inno-Dienste Beratungsvertrag'!A16)</f>
        <v/>
      </c>
    </row>
    <row r="50" spans="1:2" ht="15">
      <c r="A50" s="319" t="s">
        <v>208</v>
      </c>
      <c r="B50" s="331" t="str">
        <f>IF(ISBLANK('Inno-Dienste Beratungsvertrag'!C16),"",'Inno-Dienste Beratungsvertrag'!C16)</f>
        <v/>
      </c>
    </row>
    <row r="51" spans="1:2" ht="15">
      <c r="A51" s="319" t="s">
        <v>209</v>
      </c>
      <c r="B51" s="331" t="str">
        <f>IF(ISBLANK('Inno-Dienste Beratungsvertrag'!D16),"",'Inno-Dienste Beratungsvertrag'!D16)</f>
        <v/>
      </c>
    </row>
    <row r="52" spans="1:2" ht="13.5" thickBot="1">
      <c r="A52" s="320"/>
      <c r="B52" s="321"/>
    </row>
    <row r="53" spans="1:2" ht="57.75" customHeight="1">
      <c r="A53" s="322" t="s">
        <v>210</v>
      </c>
      <c r="B53" s="323" t="str">
        <f>IF(ISBLANK('Inno-Dienste Beratungsvertrag'!B16),"",'Inno-Dienste Beratungsvertrag'!B16)</f>
        <v/>
      </c>
    </row>
    <row r="54" spans="1:2" s="326" customFormat="1" ht="96" customHeight="1">
      <c r="A54" s="324" t="s">
        <v>211</v>
      </c>
      <c r="B54" s="325"/>
    </row>
    <row r="55" spans="1:2" ht="96" customHeight="1" thickBot="1">
      <c r="A55" s="327" t="s">
        <v>212</v>
      </c>
      <c r="B55" s="328"/>
    </row>
    <row r="56" spans="1:2" ht="13.5" thickBot="1"/>
    <row r="57" spans="1:2" ht="45.75" customHeight="1" thickBot="1">
      <c r="A57" s="316" t="s">
        <v>201</v>
      </c>
      <c r="B57" s="330" t="str">
        <f>IF(ISBLANK('Inno-Dienste Beratungsvertrag'!B17),"",B7)</f>
        <v/>
      </c>
    </row>
    <row r="58" spans="1:2">
      <c r="A58" s="317"/>
      <c r="B58" s="318"/>
    </row>
    <row r="59" spans="1:2" ht="15.75" customHeight="1">
      <c r="A59" s="319" t="s">
        <v>207</v>
      </c>
      <c r="B59" s="333" t="str">
        <f>IF(ISBLANK('Inno-Dienste Beratungsvertrag'!B17),"",'Inno-Dienste Beratungsvertrag'!A17)</f>
        <v/>
      </c>
    </row>
    <row r="60" spans="1:2" ht="15">
      <c r="A60" s="319" t="s">
        <v>208</v>
      </c>
      <c r="B60" s="331" t="str">
        <f>IF(ISBLANK('Inno-Dienste Beratungsvertrag'!C17),"",'Inno-Dienste Beratungsvertrag'!C17)</f>
        <v/>
      </c>
    </row>
    <row r="61" spans="1:2" ht="15">
      <c r="A61" s="319" t="s">
        <v>209</v>
      </c>
      <c r="B61" s="331" t="str">
        <f>IF(ISBLANK('Inno-Dienste Beratungsvertrag'!D17),"",'Inno-Dienste Beratungsvertrag'!D17)</f>
        <v/>
      </c>
    </row>
    <row r="62" spans="1:2" ht="13.5" thickBot="1">
      <c r="A62" s="320"/>
      <c r="B62" s="321"/>
    </row>
    <row r="63" spans="1:2" ht="57.75" customHeight="1">
      <c r="A63" s="322" t="s">
        <v>210</v>
      </c>
      <c r="B63" s="323" t="str">
        <f>IF(ISBLANK('Inno-Dienste Beratungsvertrag'!B17),"",'Inno-Dienste Beratungsvertrag'!B17)</f>
        <v/>
      </c>
    </row>
    <row r="64" spans="1:2" s="326" customFormat="1" ht="96" customHeight="1">
      <c r="A64" s="324" t="s">
        <v>211</v>
      </c>
      <c r="B64" s="325"/>
    </row>
    <row r="65" spans="1:2" ht="96" customHeight="1" thickBot="1">
      <c r="A65" s="327" t="s">
        <v>212</v>
      </c>
      <c r="B65" s="328"/>
    </row>
    <row r="66" spans="1:2" ht="13.5" thickBot="1"/>
    <row r="67" spans="1:2" ht="45.75" customHeight="1" thickBot="1">
      <c r="A67" s="316" t="s">
        <v>201</v>
      </c>
      <c r="B67" s="330" t="str">
        <f>IF(ISBLANK('Inno-Dienste Beratungsvertrag'!B18),"",B7)</f>
        <v/>
      </c>
    </row>
    <row r="68" spans="1:2">
      <c r="A68" s="317"/>
      <c r="B68" s="318"/>
    </row>
    <row r="69" spans="1:2" ht="15.75" customHeight="1">
      <c r="A69" s="319" t="s">
        <v>207</v>
      </c>
      <c r="B69" s="333" t="str">
        <f>IF(ISBLANK('Inno-Dienste Beratungsvertrag'!B18),"",'Inno-Dienste Beratungsvertrag'!A18)</f>
        <v/>
      </c>
    </row>
    <row r="70" spans="1:2" ht="15">
      <c r="A70" s="319" t="s">
        <v>208</v>
      </c>
      <c r="B70" s="331" t="str">
        <f>IF(ISBLANK('Inno-Dienste Beratungsvertrag'!C18),"",'Inno-Dienste Beratungsvertrag'!C18)</f>
        <v/>
      </c>
    </row>
    <row r="71" spans="1:2" ht="15">
      <c r="A71" s="319" t="s">
        <v>209</v>
      </c>
      <c r="B71" s="331" t="str">
        <f>IF(ISBLANK('Inno-Dienste Beratungsvertrag'!D18),"",'Inno-Dienste Beratungsvertrag'!D18)</f>
        <v/>
      </c>
    </row>
    <row r="72" spans="1:2" ht="13.5" thickBot="1">
      <c r="A72" s="320"/>
      <c r="B72" s="321"/>
    </row>
    <row r="73" spans="1:2" ht="57.75" customHeight="1">
      <c r="A73" s="322" t="s">
        <v>210</v>
      </c>
      <c r="B73" s="323" t="str">
        <f>IF(ISBLANK('Inno-Dienste Beratungsvertrag'!B18),"",'Inno-Dienste Beratungsvertrag'!B18)</f>
        <v/>
      </c>
    </row>
    <row r="74" spans="1:2" s="326" customFormat="1" ht="96" customHeight="1">
      <c r="A74" s="324" t="s">
        <v>211</v>
      </c>
      <c r="B74" s="325"/>
    </row>
    <row r="75" spans="1:2" ht="96" customHeight="1" thickBot="1">
      <c r="A75" s="327" t="s">
        <v>212</v>
      </c>
      <c r="B75" s="328"/>
    </row>
    <row r="76" spans="1:2" ht="13.5" thickBot="1"/>
    <row r="77" spans="1:2" ht="45.75" customHeight="1" thickBot="1">
      <c r="A77" s="316" t="s">
        <v>201</v>
      </c>
      <c r="B77" s="330" t="str">
        <f>IF(ISBLANK('Inno-Dienste Beratungsvertrag'!B19),"",B7)</f>
        <v/>
      </c>
    </row>
    <row r="78" spans="1:2">
      <c r="A78" s="317"/>
      <c r="B78" s="318"/>
    </row>
    <row r="79" spans="1:2" ht="15.75" customHeight="1">
      <c r="A79" s="319" t="s">
        <v>207</v>
      </c>
      <c r="B79" s="333" t="str">
        <f>IF(ISBLANK('Inno-Dienste Beratungsvertrag'!B19),"",'Inno-Dienste Beratungsvertrag'!A19)</f>
        <v/>
      </c>
    </row>
    <row r="80" spans="1:2" ht="15">
      <c r="A80" s="319" t="s">
        <v>208</v>
      </c>
      <c r="B80" s="331" t="str">
        <f>IF(ISBLANK('Inno-Dienste Beratungsvertrag'!C19),"",'Inno-Dienste Beratungsvertrag'!C19)</f>
        <v/>
      </c>
    </row>
    <row r="81" spans="1:2" ht="15">
      <c r="A81" s="319" t="s">
        <v>209</v>
      </c>
      <c r="B81" s="331" t="str">
        <f>IF(ISBLANK('Inno-Dienste Beratungsvertrag'!D19),"",'Inno-Dienste Beratungsvertrag'!D19)</f>
        <v/>
      </c>
    </row>
    <row r="82" spans="1:2" ht="13.5" thickBot="1">
      <c r="A82" s="320"/>
      <c r="B82" s="321"/>
    </row>
    <row r="83" spans="1:2" ht="57.75" customHeight="1">
      <c r="A83" s="322" t="s">
        <v>210</v>
      </c>
      <c r="B83" s="323" t="str">
        <f>IF(ISBLANK('Inno-Dienste Beratungsvertrag'!B19),"",'Inno-Dienste Beratungsvertrag'!B19)</f>
        <v/>
      </c>
    </row>
    <row r="84" spans="1:2" s="326" customFormat="1" ht="96" customHeight="1">
      <c r="A84" s="324" t="s">
        <v>211</v>
      </c>
      <c r="B84" s="325"/>
    </row>
    <row r="85" spans="1:2" ht="96" customHeight="1" thickBot="1">
      <c r="A85" s="327" t="s">
        <v>212</v>
      </c>
      <c r="B85" s="328"/>
    </row>
    <row r="86" spans="1:2" ht="13.5" thickBot="1"/>
    <row r="87" spans="1:2" ht="45.75" customHeight="1" thickBot="1">
      <c r="A87" s="316" t="s">
        <v>201</v>
      </c>
      <c r="B87" s="330" t="str">
        <f>IF(ISBLANK('Inno-Dienste Beratungsvertrag'!B20),"",B7)</f>
        <v/>
      </c>
    </row>
    <row r="88" spans="1:2">
      <c r="A88" s="317"/>
      <c r="B88" s="318"/>
    </row>
    <row r="89" spans="1:2" ht="15.75" customHeight="1">
      <c r="A89" s="319" t="s">
        <v>207</v>
      </c>
      <c r="B89" s="333" t="str">
        <f>IF(ISBLANK('Inno-Dienste Beratungsvertrag'!B20),"",'Inno-Dienste Beratungsvertrag'!A20)</f>
        <v/>
      </c>
    </row>
    <row r="90" spans="1:2" ht="15">
      <c r="A90" s="319" t="s">
        <v>208</v>
      </c>
      <c r="B90" s="331" t="str">
        <f>IF(ISBLANK('Inno-Dienste Beratungsvertrag'!C20),"",'Inno-Dienste Beratungsvertrag'!C20)</f>
        <v/>
      </c>
    </row>
    <row r="91" spans="1:2" ht="15">
      <c r="A91" s="319" t="s">
        <v>209</v>
      </c>
      <c r="B91" s="331" t="str">
        <f>IF(ISBLANK('Inno-Dienste Beratungsvertrag'!D20),"",'Inno-Dienste Beratungsvertrag'!D20)</f>
        <v/>
      </c>
    </row>
    <row r="92" spans="1:2" ht="13.5" thickBot="1">
      <c r="A92" s="320"/>
      <c r="B92" s="321"/>
    </row>
    <row r="93" spans="1:2" ht="57.75" customHeight="1">
      <c r="A93" s="322" t="s">
        <v>210</v>
      </c>
      <c r="B93" s="323" t="str">
        <f>IF(ISBLANK('Inno-Dienste Beratungsvertrag'!B20),"",'Inno-Dienste Beratungsvertrag'!B20)</f>
        <v/>
      </c>
    </row>
    <row r="94" spans="1:2" s="326" customFormat="1" ht="96" customHeight="1">
      <c r="A94" s="324" t="s">
        <v>211</v>
      </c>
      <c r="B94" s="325"/>
    </row>
    <row r="95" spans="1:2" ht="96" customHeight="1" thickBot="1">
      <c r="A95" s="327" t="s">
        <v>212</v>
      </c>
      <c r="B95" s="328"/>
    </row>
    <row r="96" spans="1:2" ht="13.5" thickBot="1"/>
    <row r="97" spans="1:2" ht="45.75" customHeight="1" thickBot="1">
      <c r="A97" s="316" t="s">
        <v>201</v>
      </c>
      <c r="B97" s="330" t="str">
        <f>IF(ISBLANK('Inno-Dienste Beratungsvertrag'!B21),"",B7)</f>
        <v/>
      </c>
    </row>
    <row r="98" spans="1:2">
      <c r="A98" s="317"/>
      <c r="B98" s="318"/>
    </row>
    <row r="99" spans="1:2" ht="15.75" customHeight="1">
      <c r="A99" s="319" t="s">
        <v>207</v>
      </c>
      <c r="B99" s="333" t="str">
        <f>IF(ISBLANK('Inno-Dienste Beratungsvertrag'!B21),"",'Inno-Dienste Beratungsvertrag'!A21)</f>
        <v/>
      </c>
    </row>
    <row r="100" spans="1:2" ht="15">
      <c r="A100" s="319" t="s">
        <v>208</v>
      </c>
      <c r="B100" s="331" t="str">
        <f>IF(ISBLANK('Inno-Dienste Beratungsvertrag'!C21),"",'Inno-Dienste Beratungsvertrag'!C21)</f>
        <v/>
      </c>
    </row>
    <row r="101" spans="1:2" ht="15">
      <c r="A101" s="319" t="s">
        <v>209</v>
      </c>
      <c r="B101" s="331" t="str">
        <f>IF(ISBLANK('Inno-Dienste Beratungsvertrag'!D21),"",'Inno-Dienste Beratungsvertrag'!D21)</f>
        <v/>
      </c>
    </row>
    <row r="102" spans="1:2" ht="13.5" thickBot="1">
      <c r="A102" s="320"/>
      <c r="B102" s="321"/>
    </row>
    <row r="103" spans="1:2" ht="57.75" customHeight="1">
      <c r="A103" s="322" t="s">
        <v>210</v>
      </c>
      <c r="B103" s="323" t="str">
        <f>IF(ISBLANK('Inno-Dienste Beratungsvertrag'!B21),"",'Inno-Dienste Beratungsvertrag'!B21)</f>
        <v/>
      </c>
    </row>
    <row r="104" spans="1:2" s="326" customFormat="1" ht="96" customHeight="1">
      <c r="A104" s="324" t="s">
        <v>211</v>
      </c>
      <c r="B104" s="325"/>
    </row>
    <row r="105" spans="1:2" ht="96" customHeight="1" thickBot="1">
      <c r="A105" s="327" t="s">
        <v>212</v>
      </c>
      <c r="B105" s="328"/>
    </row>
    <row r="106" spans="1:2" ht="13.5" thickBot="1"/>
    <row r="107" spans="1:2" ht="45.75" customHeight="1" thickBot="1">
      <c r="A107" s="316" t="s">
        <v>201</v>
      </c>
      <c r="B107" s="330" t="str">
        <f>IF(ISBLANK('Inno-Dienste Beratungsvertrag'!B22),"",B7)</f>
        <v/>
      </c>
    </row>
    <row r="108" spans="1:2">
      <c r="A108" s="317"/>
      <c r="B108" s="318"/>
    </row>
    <row r="109" spans="1:2" ht="15.75" customHeight="1">
      <c r="A109" s="319" t="s">
        <v>207</v>
      </c>
      <c r="B109" s="333" t="str">
        <f>IF(ISBLANK('Inno-Dienste Beratungsvertrag'!B22),"",'Inno-Dienste Beratungsvertrag'!A22)</f>
        <v/>
      </c>
    </row>
    <row r="110" spans="1:2" ht="15">
      <c r="A110" s="319" t="s">
        <v>208</v>
      </c>
      <c r="B110" s="331" t="str">
        <f>IF(ISBLANK('Inno-Dienste Beratungsvertrag'!C22),"",'Inno-Dienste Beratungsvertrag'!C22)</f>
        <v/>
      </c>
    </row>
    <row r="111" spans="1:2" ht="15">
      <c r="A111" s="319" t="s">
        <v>209</v>
      </c>
      <c r="B111" s="331" t="str">
        <f>IF(ISBLANK('Inno-Dienste Beratungsvertrag'!D22),"",'Inno-Dienste Beratungsvertrag'!D22)</f>
        <v/>
      </c>
    </row>
    <row r="112" spans="1:2" ht="13.5" thickBot="1">
      <c r="A112" s="320"/>
      <c r="B112" s="321"/>
    </row>
    <row r="113" spans="1:2" ht="57.75" customHeight="1">
      <c r="A113" s="322" t="s">
        <v>210</v>
      </c>
      <c r="B113" s="323" t="str">
        <f>IF(ISBLANK('Inno-Dienste Beratungsvertrag'!B22),"",'Inno-Dienste Beratungsvertrag'!B22)</f>
        <v/>
      </c>
    </row>
    <row r="114" spans="1:2" s="326" customFormat="1" ht="96" customHeight="1">
      <c r="A114" s="324" t="s">
        <v>211</v>
      </c>
      <c r="B114" s="325"/>
    </row>
    <row r="115" spans="1:2" ht="96" customHeight="1" thickBot="1">
      <c r="A115" s="327" t="s">
        <v>212</v>
      </c>
      <c r="B115" s="328"/>
    </row>
    <row r="116" spans="1:2" ht="13.5" thickBot="1"/>
    <row r="117" spans="1:2" ht="45.75" customHeight="1" thickBot="1">
      <c r="A117" s="316" t="s">
        <v>201</v>
      </c>
      <c r="B117" s="330" t="str">
        <f>IF(ISBLANK('Inno-Dienste Beratungsvertrag'!B23),"",B7)</f>
        <v/>
      </c>
    </row>
    <row r="118" spans="1:2">
      <c r="A118" s="317"/>
      <c r="B118" s="318"/>
    </row>
    <row r="119" spans="1:2" ht="15.75" customHeight="1">
      <c r="A119" s="319" t="s">
        <v>207</v>
      </c>
      <c r="B119" s="333" t="str">
        <f>IF(ISBLANK('Inno-Dienste Beratungsvertrag'!B23),"",'Inno-Dienste Beratungsvertrag'!A23)</f>
        <v/>
      </c>
    </row>
    <row r="120" spans="1:2" ht="15">
      <c r="A120" s="319" t="s">
        <v>208</v>
      </c>
      <c r="B120" s="331" t="str">
        <f>IF(ISBLANK('Inno-Dienste Beratungsvertrag'!C23),"",'Inno-Dienste Beratungsvertrag'!C23)</f>
        <v/>
      </c>
    </row>
    <row r="121" spans="1:2" ht="15">
      <c r="A121" s="319" t="s">
        <v>209</v>
      </c>
      <c r="B121" s="331" t="str">
        <f>IF(ISBLANK('Inno-Dienste Beratungsvertrag'!D23),"",'Inno-Dienste Beratungsvertrag'!D23)</f>
        <v/>
      </c>
    </row>
    <row r="122" spans="1:2" ht="13.5" thickBot="1">
      <c r="A122" s="320"/>
      <c r="B122" s="321"/>
    </row>
    <row r="123" spans="1:2" ht="57.75" customHeight="1">
      <c r="A123" s="322" t="s">
        <v>210</v>
      </c>
      <c r="B123" s="323" t="str">
        <f>IF(ISBLANK('Inno-Dienste Beratungsvertrag'!B23),"",'Inno-Dienste Beratungsvertrag'!B23)</f>
        <v/>
      </c>
    </row>
    <row r="124" spans="1:2" s="326" customFormat="1" ht="96" customHeight="1">
      <c r="A124" s="324" t="s">
        <v>211</v>
      </c>
      <c r="B124" s="325"/>
    </row>
    <row r="125" spans="1:2" ht="96" customHeight="1" thickBot="1">
      <c r="A125" s="327" t="s">
        <v>212</v>
      </c>
      <c r="B125" s="328"/>
    </row>
    <row r="126" spans="1:2" ht="13.5" thickBot="1"/>
    <row r="127" spans="1:2" ht="45.75" customHeight="1" thickBot="1">
      <c r="A127" s="316" t="s">
        <v>201</v>
      </c>
      <c r="B127" s="330" t="str">
        <f>IF(ISBLANK('Inno-Dienste Beratungsvertrag'!B24),"",B7)</f>
        <v/>
      </c>
    </row>
    <row r="128" spans="1:2">
      <c r="A128" s="317"/>
      <c r="B128" s="318"/>
    </row>
    <row r="129" spans="1:2" ht="15.75" customHeight="1">
      <c r="A129" s="319" t="s">
        <v>207</v>
      </c>
      <c r="B129" s="333" t="str">
        <f>IF(ISBLANK('Inno-Dienste Beratungsvertrag'!B24),"",'Inno-Dienste Beratungsvertrag'!A24)</f>
        <v/>
      </c>
    </row>
    <row r="130" spans="1:2" ht="15">
      <c r="A130" s="319" t="s">
        <v>208</v>
      </c>
      <c r="B130" s="331" t="str">
        <f>IF(ISBLANK('Inno-Dienste Beratungsvertrag'!C24),"",'Inno-Dienste Beratungsvertrag'!C24)</f>
        <v/>
      </c>
    </row>
    <row r="131" spans="1:2" ht="15">
      <c r="A131" s="319" t="s">
        <v>209</v>
      </c>
      <c r="B131" s="331" t="str">
        <f>IF(ISBLANK('Inno-Dienste Beratungsvertrag'!D24),"",'Inno-Dienste Beratungsvertrag'!D24)</f>
        <v/>
      </c>
    </row>
    <row r="132" spans="1:2" ht="13.5" thickBot="1">
      <c r="A132" s="320"/>
      <c r="B132" s="321"/>
    </row>
    <row r="133" spans="1:2" ht="57.75" customHeight="1">
      <c r="A133" s="322" t="s">
        <v>210</v>
      </c>
      <c r="B133" s="323" t="str">
        <f>IF(ISBLANK('Inno-Dienste Beratungsvertrag'!B24),"",'Inno-Dienste Beratungsvertrag'!B24)</f>
        <v/>
      </c>
    </row>
    <row r="134" spans="1:2" s="326" customFormat="1" ht="96" customHeight="1">
      <c r="A134" s="324" t="s">
        <v>211</v>
      </c>
      <c r="B134" s="325"/>
    </row>
    <row r="135" spans="1:2" ht="96" customHeight="1" thickBot="1">
      <c r="A135" s="327" t="s">
        <v>212</v>
      </c>
      <c r="B135" s="328"/>
    </row>
    <row r="136" spans="1:2" ht="13.5" thickBot="1"/>
    <row r="137" spans="1:2" ht="45.75" customHeight="1" thickBot="1">
      <c r="A137" s="316" t="s">
        <v>201</v>
      </c>
      <c r="B137" s="330" t="str">
        <f>IF(ISBLANK('Inno-Dienste Beratungsvertrag'!B25),"",B7)</f>
        <v/>
      </c>
    </row>
    <row r="138" spans="1:2">
      <c r="A138" s="317"/>
      <c r="B138" s="318"/>
    </row>
    <row r="139" spans="1:2" ht="15.75" customHeight="1">
      <c r="A139" s="319" t="s">
        <v>207</v>
      </c>
      <c r="B139" s="333" t="str">
        <f>IF(ISBLANK('Inno-Dienste Beratungsvertrag'!B25),"",'Inno-Dienste Beratungsvertrag'!A25)</f>
        <v/>
      </c>
    </row>
    <row r="140" spans="1:2" ht="15">
      <c r="A140" s="319" t="s">
        <v>208</v>
      </c>
      <c r="B140" s="331" t="str">
        <f>IF(ISBLANK('Inno-Dienste Beratungsvertrag'!C25),"",'Inno-Dienste Beratungsvertrag'!C25)</f>
        <v/>
      </c>
    </row>
    <row r="141" spans="1:2" ht="15">
      <c r="A141" s="319" t="s">
        <v>209</v>
      </c>
      <c r="B141" s="331" t="str">
        <f>IF(ISBLANK('Inno-Dienste Beratungsvertrag'!D25),"",'Inno-Dienste Beratungsvertrag'!D25)</f>
        <v/>
      </c>
    </row>
    <row r="142" spans="1:2" ht="13.5" thickBot="1">
      <c r="A142" s="320"/>
      <c r="B142" s="321"/>
    </row>
    <row r="143" spans="1:2" ht="57.75" customHeight="1">
      <c r="A143" s="322" t="s">
        <v>210</v>
      </c>
      <c r="B143" s="323" t="str">
        <f>IF(ISBLANK('Inno-Dienste Beratungsvertrag'!B25),"",'Inno-Dienste Beratungsvertrag'!B25)</f>
        <v/>
      </c>
    </row>
    <row r="144" spans="1:2" s="326" customFormat="1" ht="96" customHeight="1">
      <c r="A144" s="324" t="s">
        <v>211</v>
      </c>
      <c r="B144" s="325"/>
    </row>
    <row r="145" spans="1:2" ht="96" customHeight="1" thickBot="1">
      <c r="A145" s="327" t="s">
        <v>212</v>
      </c>
      <c r="B145" s="328"/>
    </row>
    <row r="146" spans="1:2" ht="13.5" thickBot="1"/>
    <row r="147" spans="1:2" ht="45.75" customHeight="1" thickBot="1">
      <c r="A147" s="316" t="s">
        <v>201</v>
      </c>
      <c r="B147" s="330" t="str">
        <f>IF(ISBLANK('Inno-Dienste Beratungsvertrag'!B26),"",B7)</f>
        <v/>
      </c>
    </row>
    <row r="148" spans="1:2">
      <c r="A148" s="317"/>
      <c r="B148" s="318"/>
    </row>
    <row r="149" spans="1:2" ht="15.75" customHeight="1">
      <c r="A149" s="319" t="s">
        <v>207</v>
      </c>
      <c r="B149" s="333" t="str">
        <f>IF(ISBLANK('Inno-Dienste Beratungsvertrag'!B26),"",'Inno-Dienste Beratungsvertrag'!A26)</f>
        <v/>
      </c>
    </row>
    <row r="150" spans="1:2" ht="15">
      <c r="A150" s="319" t="s">
        <v>208</v>
      </c>
      <c r="B150" s="331" t="str">
        <f>IF(ISBLANK('Inno-Dienste Beratungsvertrag'!C26),"",'Inno-Dienste Beratungsvertrag'!C26)</f>
        <v/>
      </c>
    </row>
    <row r="151" spans="1:2" ht="15">
      <c r="A151" s="319" t="s">
        <v>209</v>
      </c>
      <c r="B151" s="331" t="str">
        <f>IF(ISBLANK('Inno-Dienste Beratungsvertrag'!D26),"",'Inno-Dienste Beratungsvertrag'!D26)</f>
        <v/>
      </c>
    </row>
    <row r="152" spans="1:2" ht="13.5" thickBot="1">
      <c r="A152" s="320"/>
      <c r="B152" s="321"/>
    </row>
    <row r="153" spans="1:2" ht="57.75" customHeight="1">
      <c r="A153" s="322" t="s">
        <v>210</v>
      </c>
      <c r="B153" s="323" t="str">
        <f>IF(ISBLANK('Inno-Dienste Beratungsvertrag'!B26),"",'Inno-Dienste Beratungsvertrag'!B26)</f>
        <v/>
      </c>
    </row>
    <row r="154" spans="1:2" s="326" customFormat="1" ht="96" customHeight="1">
      <c r="A154" s="324" t="s">
        <v>211</v>
      </c>
      <c r="B154" s="325"/>
    </row>
    <row r="155" spans="1:2" ht="96" customHeight="1" thickBot="1">
      <c r="A155" s="327" t="s">
        <v>212</v>
      </c>
      <c r="B155" s="328"/>
    </row>
  </sheetData>
  <mergeCells count="2">
    <mergeCell ref="A1:B1"/>
    <mergeCell ref="A3:B3"/>
  </mergeCells>
  <pageMargins left="0.70866141732283472" right="0.70866141732283472" top="0.78740157480314965" bottom="0.78740157480314965" header="0.31496062992125984" footer="0.31496062992125984"/>
  <pageSetup paperSize="9" scale="59" fitToHeight="6" orientation="portrait" r:id="rId1"/>
  <headerFooter>
    <oddHeader>&amp;LAnlage&amp;CVorkalkulation des Vorhabens Sachsen-Anhalt KLIMA II&amp;RFormblatt 8
Stand: 13.09.2017</oddHeader>
    <oddFooter>&amp;L&amp;G&amp;C                           Seite &amp;P von &amp;N&amp;RUnterlage vom: &amp;D</oddFooter>
  </headerFooter>
  <ignoredErrors>
    <ignoredError sqref="B9:B11 B13 B153 B149:B151 B143 B147 B139:B141 B137 B133 B129:B131 B127 B123 B119:B121 B117 B113 B110:B111 B109 B107 B103 B99:B101 B97 B93 B89:B91 B87 B83 B79:B81 B77 B73 B69:B71 B67 B63 B59:B61 B57 B53 B49:B51 B47 B43 B39:B41 B37 B33 B29:B31 B27 B17 B19:B21 B23 B7"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Q54"/>
  <sheetViews>
    <sheetView topLeftCell="A49" zoomScale="115" zoomScaleNormal="115" workbookViewId="0">
      <selection activeCell="G32" sqref="G32"/>
    </sheetView>
  </sheetViews>
  <sheetFormatPr baseColWidth="10" defaultRowHeight="12.75"/>
  <cols>
    <col min="1" max="1" width="1.5703125" customWidth="1"/>
    <col min="2" max="2" width="3.28515625" customWidth="1"/>
    <col min="3" max="3" width="12.42578125" customWidth="1"/>
    <col min="4" max="4" width="10.28515625" customWidth="1"/>
    <col min="5" max="5" width="4.7109375" customWidth="1"/>
    <col min="6" max="6" width="3.140625" customWidth="1"/>
    <col min="7" max="7" width="13.7109375" customWidth="1"/>
    <col min="8" max="8" width="8.7109375" customWidth="1"/>
    <col min="9" max="9" width="5.7109375" customWidth="1"/>
    <col min="10" max="10" width="11.7109375" customWidth="1"/>
    <col min="11" max="11" width="2.7109375" customWidth="1"/>
    <col min="12" max="12" width="15.28515625" customWidth="1"/>
    <col min="13" max="13" width="25" customWidth="1"/>
    <col min="14" max="14" width="5.42578125" customWidth="1"/>
    <col min="15" max="15" width="1.140625" customWidth="1"/>
    <col min="17" max="17" width="1.7109375" customWidth="1"/>
    <col min="18" max="18" width="11.7109375" customWidth="1"/>
    <col min="19" max="19" width="5.140625" customWidth="1"/>
    <col min="20" max="20" width="5.5703125" customWidth="1"/>
    <col min="21" max="21" width="2.42578125" customWidth="1"/>
    <col min="22" max="23" width="9" customWidth="1"/>
    <col min="24" max="24" width="15.85546875" customWidth="1"/>
    <col min="25" max="25" width="5.28515625" customWidth="1"/>
    <col min="26" max="26" width="6" customWidth="1"/>
    <col min="258" max="258" width="1.5703125" customWidth="1"/>
    <col min="259" max="259" width="3.28515625" customWidth="1"/>
    <col min="260" max="260" width="12.42578125" customWidth="1"/>
    <col min="261" max="261" width="10.28515625" customWidth="1"/>
    <col min="262" max="262" width="4.7109375" customWidth="1"/>
    <col min="263" max="263" width="3.140625" customWidth="1"/>
    <col min="264" max="264" width="13.7109375" customWidth="1"/>
    <col min="265" max="265" width="8.7109375" customWidth="1"/>
    <col min="266" max="266" width="5.7109375" customWidth="1"/>
    <col min="267" max="267" width="11.7109375" customWidth="1"/>
    <col min="268" max="268" width="2.7109375" customWidth="1"/>
    <col min="269" max="269" width="15.28515625" customWidth="1"/>
    <col min="270" max="270" width="25" customWidth="1"/>
    <col min="271" max="271" width="5.42578125" customWidth="1"/>
    <col min="272" max="272" width="1.140625" customWidth="1"/>
    <col min="274" max="274" width="1.7109375" customWidth="1"/>
    <col min="275" max="275" width="11.7109375" customWidth="1"/>
    <col min="276" max="276" width="5.140625" customWidth="1"/>
    <col min="277" max="277" width="5.5703125" customWidth="1"/>
    <col min="278" max="278" width="2.42578125" customWidth="1"/>
    <col min="279" max="279" width="9" customWidth="1"/>
    <col min="280" max="280" width="15.85546875" customWidth="1"/>
    <col min="281" max="281" width="5.28515625" customWidth="1"/>
    <col min="282" max="282" width="6" customWidth="1"/>
    <col min="514" max="514" width="1.5703125" customWidth="1"/>
    <col min="515" max="515" width="3.28515625" customWidth="1"/>
    <col min="516" max="516" width="12.42578125" customWidth="1"/>
    <col min="517" max="517" width="10.28515625" customWidth="1"/>
    <col min="518" max="518" width="4.7109375" customWidth="1"/>
    <col min="519" max="519" width="3.140625" customWidth="1"/>
    <col min="520" max="520" width="13.7109375" customWidth="1"/>
    <col min="521" max="521" width="8.7109375" customWidth="1"/>
    <col min="522" max="522" width="5.7109375" customWidth="1"/>
    <col min="523" max="523" width="11.7109375" customWidth="1"/>
    <col min="524" max="524" width="2.7109375" customWidth="1"/>
    <col min="525" max="525" width="15.28515625" customWidth="1"/>
    <col min="526" max="526" width="25" customWidth="1"/>
    <col min="527" max="527" width="5.42578125" customWidth="1"/>
    <col min="528" max="528" width="1.140625" customWidth="1"/>
    <col min="530" max="530" width="1.7109375" customWidth="1"/>
    <col min="531" max="531" width="11.7109375" customWidth="1"/>
    <col min="532" max="532" width="5.140625" customWidth="1"/>
    <col min="533" max="533" width="5.5703125" customWidth="1"/>
    <col min="534" max="534" width="2.42578125" customWidth="1"/>
    <col min="535" max="535" width="9" customWidth="1"/>
    <col min="536" max="536" width="15.85546875" customWidth="1"/>
    <col min="537" max="537" width="5.28515625" customWidth="1"/>
    <col min="538" max="538" width="6" customWidth="1"/>
    <col min="770" max="770" width="1.5703125" customWidth="1"/>
    <col min="771" max="771" width="3.28515625" customWidth="1"/>
    <col min="772" max="772" width="12.42578125" customWidth="1"/>
    <col min="773" max="773" width="10.28515625" customWidth="1"/>
    <col min="774" max="774" width="4.7109375" customWidth="1"/>
    <col min="775" max="775" width="3.140625" customWidth="1"/>
    <col min="776" max="776" width="13.7109375" customWidth="1"/>
    <col min="777" max="777" width="8.7109375" customWidth="1"/>
    <col min="778" max="778" width="5.7109375" customWidth="1"/>
    <col min="779" max="779" width="11.7109375" customWidth="1"/>
    <col min="780" max="780" width="2.7109375" customWidth="1"/>
    <col min="781" max="781" width="15.28515625" customWidth="1"/>
    <col min="782" max="782" width="25" customWidth="1"/>
    <col min="783" max="783" width="5.42578125" customWidth="1"/>
    <col min="784" max="784" width="1.140625" customWidth="1"/>
    <col min="786" max="786" width="1.7109375" customWidth="1"/>
    <col min="787" max="787" width="11.7109375" customWidth="1"/>
    <col min="788" max="788" width="5.140625" customWidth="1"/>
    <col min="789" max="789" width="5.5703125" customWidth="1"/>
    <col min="790" max="790" width="2.42578125" customWidth="1"/>
    <col min="791" max="791" width="9" customWidth="1"/>
    <col min="792" max="792" width="15.85546875" customWidth="1"/>
    <col min="793" max="793" width="5.28515625" customWidth="1"/>
    <col min="794" max="794" width="6" customWidth="1"/>
    <col min="1026" max="1026" width="1.5703125" customWidth="1"/>
    <col min="1027" max="1027" width="3.28515625" customWidth="1"/>
    <col min="1028" max="1028" width="12.42578125" customWidth="1"/>
    <col min="1029" max="1029" width="10.28515625" customWidth="1"/>
    <col min="1030" max="1030" width="4.7109375" customWidth="1"/>
    <col min="1031" max="1031" width="3.140625" customWidth="1"/>
    <col min="1032" max="1032" width="13.7109375" customWidth="1"/>
    <col min="1033" max="1033" width="8.7109375" customWidth="1"/>
    <col min="1034" max="1034" width="5.7109375" customWidth="1"/>
    <col min="1035" max="1035" width="11.7109375" customWidth="1"/>
    <col min="1036" max="1036" width="2.7109375" customWidth="1"/>
    <col min="1037" max="1037" width="15.28515625" customWidth="1"/>
    <col min="1038" max="1038" width="25" customWidth="1"/>
    <col min="1039" max="1039" width="5.42578125" customWidth="1"/>
    <col min="1040" max="1040" width="1.140625" customWidth="1"/>
    <col min="1042" max="1042" width="1.7109375" customWidth="1"/>
    <col min="1043" max="1043" width="11.7109375" customWidth="1"/>
    <col min="1044" max="1044" width="5.140625" customWidth="1"/>
    <col min="1045" max="1045" width="5.5703125" customWidth="1"/>
    <col min="1046" max="1046" width="2.42578125" customWidth="1"/>
    <col min="1047" max="1047" width="9" customWidth="1"/>
    <col min="1048" max="1048" width="15.85546875" customWidth="1"/>
    <col min="1049" max="1049" width="5.28515625" customWidth="1"/>
    <col min="1050" max="1050" width="6" customWidth="1"/>
    <col min="1282" max="1282" width="1.5703125" customWidth="1"/>
    <col min="1283" max="1283" width="3.28515625" customWidth="1"/>
    <col min="1284" max="1284" width="12.42578125" customWidth="1"/>
    <col min="1285" max="1285" width="10.28515625" customWidth="1"/>
    <col min="1286" max="1286" width="4.7109375" customWidth="1"/>
    <col min="1287" max="1287" width="3.140625" customWidth="1"/>
    <col min="1288" max="1288" width="13.7109375" customWidth="1"/>
    <col min="1289" max="1289" width="8.7109375" customWidth="1"/>
    <col min="1290" max="1290" width="5.7109375" customWidth="1"/>
    <col min="1291" max="1291" width="11.7109375" customWidth="1"/>
    <col min="1292" max="1292" width="2.7109375" customWidth="1"/>
    <col min="1293" max="1293" width="15.28515625" customWidth="1"/>
    <col min="1294" max="1294" width="25" customWidth="1"/>
    <col min="1295" max="1295" width="5.42578125" customWidth="1"/>
    <col min="1296" max="1296" width="1.140625" customWidth="1"/>
    <col min="1298" max="1298" width="1.7109375" customWidth="1"/>
    <col min="1299" max="1299" width="11.7109375" customWidth="1"/>
    <col min="1300" max="1300" width="5.140625" customWidth="1"/>
    <col min="1301" max="1301" width="5.5703125" customWidth="1"/>
    <col min="1302" max="1302" width="2.42578125" customWidth="1"/>
    <col min="1303" max="1303" width="9" customWidth="1"/>
    <col min="1304" max="1304" width="15.85546875" customWidth="1"/>
    <col min="1305" max="1305" width="5.28515625" customWidth="1"/>
    <col min="1306" max="1306" width="6" customWidth="1"/>
    <col min="1538" max="1538" width="1.5703125" customWidth="1"/>
    <col min="1539" max="1539" width="3.28515625" customWidth="1"/>
    <col min="1540" max="1540" width="12.42578125" customWidth="1"/>
    <col min="1541" max="1541" width="10.28515625" customWidth="1"/>
    <col min="1542" max="1542" width="4.7109375" customWidth="1"/>
    <col min="1543" max="1543" width="3.140625" customWidth="1"/>
    <col min="1544" max="1544" width="13.7109375" customWidth="1"/>
    <col min="1545" max="1545" width="8.7109375" customWidth="1"/>
    <col min="1546" max="1546" width="5.7109375" customWidth="1"/>
    <col min="1547" max="1547" width="11.7109375" customWidth="1"/>
    <col min="1548" max="1548" width="2.7109375" customWidth="1"/>
    <col min="1549" max="1549" width="15.28515625" customWidth="1"/>
    <col min="1550" max="1550" width="25" customWidth="1"/>
    <col min="1551" max="1551" width="5.42578125" customWidth="1"/>
    <col min="1552" max="1552" width="1.140625" customWidth="1"/>
    <col min="1554" max="1554" width="1.7109375" customWidth="1"/>
    <col min="1555" max="1555" width="11.7109375" customWidth="1"/>
    <col min="1556" max="1556" width="5.140625" customWidth="1"/>
    <col min="1557" max="1557" width="5.5703125" customWidth="1"/>
    <col min="1558" max="1558" width="2.42578125" customWidth="1"/>
    <col min="1559" max="1559" width="9" customWidth="1"/>
    <col min="1560" max="1560" width="15.85546875" customWidth="1"/>
    <col min="1561" max="1561" width="5.28515625" customWidth="1"/>
    <col min="1562" max="1562" width="6" customWidth="1"/>
    <col min="1794" max="1794" width="1.5703125" customWidth="1"/>
    <col min="1795" max="1795" width="3.28515625" customWidth="1"/>
    <col min="1796" max="1796" width="12.42578125" customWidth="1"/>
    <col min="1797" max="1797" width="10.28515625" customWidth="1"/>
    <col min="1798" max="1798" width="4.7109375" customWidth="1"/>
    <col min="1799" max="1799" width="3.140625" customWidth="1"/>
    <col min="1800" max="1800" width="13.7109375" customWidth="1"/>
    <col min="1801" max="1801" width="8.7109375" customWidth="1"/>
    <col min="1802" max="1802" width="5.7109375" customWidth="1"/>
    <col min="1803" max="1803" width="11.7109375" customWidth="1"/>
    <col min="1804" max="1804" width="2.7109375" customWidth="1"/>
    <col min="1805" max="1805" width="15.28515625" customWidth="1"/>
    <col min="1806" max="1806" width="25" customWidth="1"/>
    <col min="1807" max="1807" width="5.42578125" customWidth="1"/>
    <col min="1808" max="1808" width="1.140625" customWidth="1"/>
    <col min="1810" max="1810" width="1.7109375" customWidth="1"/>
    <col min="1811" max="1811" width="11.7109375" customWidth="1"/>
    <col min="1812" max="1812" width="5.140625" customWidth="1"/>
    <col min="1813" max="1813" width="5.5703125" customWidth="1"/>
    <col min="1814" max="1814" width="2.42578125" customWidth="1"/>
    <col min="1815" max="1815" width="9" customWidth="1"/>
    <col min="1816" max="1816" width="15.85546875" customWidth="1"/>
    <col min="1817" max="1817" width="5.28515625" customWidth="1"/>
    <col min="1818" max="1818" width="6" customWidth="1"/>
    <col min="2050" max="2050" width="1.5703125" customWidth="1"/>
    <col min="2051" max="2051" width="3.28515625" customWidth="1"/>
    <col min="2052" max="2052" width="12.42578125" customWidth="1"/>
    <col min="2053" max="2053" width="10.28515625" customWidth="1"/>
    <col min="2054" max="2054" width="4.7109375" customWidth="1"/>
    <col min="2055" max="2055" width="3.140625" customWidth="1"/>
    <col min="2056" max="2056" width="13.7109375" customWidth="1"/>
    <col min="2057" max="2057" width="8.7109375" customWidth="1"/>
    <col min="2058" max="2058" width="5.7109375" customWidth="1"/>
    <col min="2059" max="2059" width="11.7109375" customWidth="1"/>
    <col min="2060" max="2060" width="2.7109375" customWidth="1"/>
    <col min="2061" max="2061" width="15.28515625" customWidth="1"/>
    <col min="2062" max="2062" width="25" customWidth="1"/>
    <col min="2063" max="2063" width="5.42578125" customWidth="1"/>
    <col min="2064" max="2064" width="1.140625" customWidth="1"/>
    <col min="2066" max="2066" width="1.7109375" customWidth="1"/>
    <col min="2067" max="2067" width="11.7109375" customWidth="1"/>
    <col min="2068" max="2068" width="5.140625" customWidth="1"/>
    <col min="2069" max="2069" width="5.5703125" customWidth="1"/>
    <col min="2070" max="2070" width="2.42578125" customWidth="1"/>
    <col min="2071" max="2071" width="9" customWidth="1"/>
    <col min="2072" max="2072" width="15.85546875" customWidth="1"/>
    <col min="2073" max="2073" width="5.28515625" customWidth="1"/>
    <col min="2074" max="2074" width="6" customWidth="1"/>
    <col min="2306" max="2306" width="1.5703125" customWidth="1"/>
    <col min="2307" max="2307" width="3.28515625" customWidth="1"/>
    <col min="2308" max="2308" width="12.42578125" customWidth="1"/>
    <col min="2309" max="2309" width="10.28515625" customWidth="1"/>
    <col min="2310" max="2310" width="4.7109375" customWidth="1"/>
    <col min="2311" max="2311" width="3.140625" customWidth="1"/>
    <col min="2312" max="2312" width="13.7109375" customWidth="1"/>
    <col min="2313" max="2313" width="8.7109375" customWidth="1"/>
    <col min="2314" max="2314" width="5.7109375" customWidth="1"/>
    <col min="2315" max="2315" width="11.7109375" customWidth="1"/>
    <col min="2316" max="2316" width="2.7109375" customWidth="1"/>
    <col min="2317" max="2317" width="15.28515625" customWidth="1"/>
    <col min="2318" max="2318" width="25" customWidth="1"/>
    <col min="2319" max="2319" width="5.42578125" customWidth="1"/>
    <col min="2320" max="2320" width="1.140625" customWidth="1"/>
    <col min="2322" max="2322" width="1.7109375" customWidth="1"/>
    <col min="2323" max="2323" width="11.7109375" customWidth="1"/>
    <col min="2324" max="2324" width="5.140625" customWidth="1"/>
    <col min="2325" max="2325" width="5.5703125" customWidth="1"/>
    <col min="2326" max="2326" width="2.42578125" customWidth="1"/>
    <col min="2327" max="2327" width="9" customWidth="1"/>
    <col min="2328" max="2328" width="15.85546875" customWidth="1"/>
    <col min="2329" max="2329" width="5.28515625" customWidth="1"/>
    <col min="2330" max="2330" width="6" customWidth="1"/>
    <col min="2562" max="2562" width="1.5703125" customWidth="1"/>
    <col min="2563" max="2563" width="3.28515625" customWidth="1"/>
    <col min="2564" max="2564" width="12.42578125" customWidth="1"/>
    <col min="2565" max="2565" width="10.28515625" customWidth="1"/>
    <col min="2566" max="2566" width="4.7109375" customWidth="1"/>
    <col min="2567" max="2567" width="3.140625" customWidth="1"/>
    <col min="2568" max="2568" width="13.7109375" customWidth="1"/>
    <col min="2569" max="2569" width="8.7109375" customWidth="1"/>
    <col min="2570" max="2570" width="5.7109375" customWidth="1"/>
    <col min="2571" max="2571" width="11.7109375" customWidth="1"/>
    <col min="2572" max="2572" width="2.7109375" customWidth="1"/>
    <col min="2573" max="2573" width="15.28515625" customWidth="1"/>
    <col min="2574" max="2574" width="25" customWidth="1"/>
    <col min="2575" max="2575" width="5.42578125" customWidth="1"/>
    <col min="2576" max="2576" width="1.140625" customWidth="1"/>
    <col min="2578" max="2578" width="1.7109375" customWidth="1"/>
    <col min="2579" max="2579" width="11.7109375" customWidth="1"/>
    <col min="2580" max="2580" width="5.140625" customWidth="1"/>
    <col min="2581" max="2581" width="5.5703125" customWidth="1"/>
    <col min="2582" max="2582" width="2.42578125" customWidth="1"/>
    <col min="2583" max="2583" width="9" customWidth="1"/>
    <col min="2584" max="2584" width="15.85546875" customWidth="1"/>
    <col min="2585" max="2585" width="5.28515625" customWidth="1"/>
    <col min="2586" max="2586" width="6" customWidth="1"/>
    <col min="2818" max="2818" width="1.5703125" customWidth="1"/>
    <col min="2819" max="2819" width="3.28515625" customWidth="1"/>
    <col min="2820" max="2820" width="12.42578125" customWidth="1"/>
    <col min="2821" max="2821" width="10.28515625" customWidth="1"/>
    <col min="2822" max="2822" width="4.7109375" customWidth="1"/>
    <col min="2823" max="2823" width="3.140625" customWidth="1"/>
    <col min="2824" max="2824" width="13.7109375" customWidth="1"/>
    <col min="2825" max="2825" width="8.7109375" customWidth="1"/>
    <col min="2826" max="2826" width="5.7109375" customWidth="1"/>
    <col min="2827" max="2827" width="11.7109375" customWidth="1"/>
    <col min="2828" max="2828" width="2.7109375" customWidth="1"/>
    <col min="2829" max="2829" width="15.28515625" customWidth="1"/>
    <col min="2830" max="2830" width="25" customWidth="1"/>
    <col min="2831" max="2831" width="5.42578125" customWidth="1"/>
    <col min="2832" max="2832" width="1.140625" customWidth="1"/>
    <col min="2834" max="2834" width="1.7109375" customWidth="1"/>
    <col min="2835" max="2835" width="11.7109375" customWidth="1"/>
    <col min="2836" max="2836" width="5.140625" customWidth="1"/>
    <col min="2837" max="2837" width="5.5703125" customWidth="1"/>
    <col min="2838" max="2838" width="2.42578125" customWidth="1"/>
    <col min="2839" max="2839" width="9" customWidth="1"/>
    <col min="2840" max="2840" width="15.85546875" customWidth="1"/>
    <col min="2841" max="2841" width="5.28515625" customWidth="1"/>
    <col min="2842" max="2842" width="6" customWidth="1"/>
    <col min="3074" max="3074" width="1.5703125" customWidth="1"/>
    <col min="3075" max="3075" width="3.28515625" customWidth="1"/>
    <col min="3076" max="3076" width="12.42578125" customWidth="1"/>
    <col min="3077" max="3077" width="10.28515625" customWidth="1"/>
    <col min="3078" max="3078" width="4.7109375" customWidth="1"/>
    <col min="3079" max="3079" width="3.140625" customWidth="1"/>
    <col min="3080" max="3080" width="13.7109375" customWidth="1"/>
    <col min="3081" max="3081" width="8.7109375" customWidth="1"/>
    <col min="3082" max="3082" width="5.7109375" customWidth="1"/>
    <col min="3083" max="3083" width="11.7109375" customWidth="1"/>
    <col min="3084" max="3084" width="2.7109375" customWidth="1"/>
    <col min="3085" max="3085" width="15.28515625" customWidth="1"/>
    <col min="3086" max="3086" width="25" customWidth="1"/>
    <col min="3087" max="3087" width="5.42578125" customWidth="1"/>
    <col min="3088" max="3088" width="1.140625" customWidth="1"/>
    <col min="3090" max="3090" width="1.7109375" customWidth="1"/>
    <col min="3091" max="3091" width="11.7109375" customWidth="1"/>
    <col min="3092" max="3092" width="5.140625" customWidth="1"/>
    <col min="3093" max="3093" width="5.5703125" customWidth="1"/>
    <col min="3094" max="3094" width="2.42578125" customWidth="1"/>
    <col min="3095" max="3095" width="9" customWidth="1"/>
    <col min="3096" max="3096" width="15.85546875" customWidth="1"/>
    <col min="3097" max="3097" width="5.28515625" customWidth="1"/>
    <col min="3098" max="3098" width="6" customWidth="1"/>
    <col min="3330" max="3330" width="1.5703125" customWidth="1"/>
    <col min="3331" max="3331" width="3.28515625" customWidth="1"/>
    <col min="3332" max="3332" width="12.42578125" customWidth="1"/>
    <col min="3333" max="3333" width="10.28515625" customWidth="1"/>
    <col min="3334" max="3334" width="4.7109375" customWidth="1"/>
    <col min="3335" max="3335" width="3.140625" customWidth="1"/>
    <col min="3336" max="3336" width="13.7109375" customWidth="1"/>
    <col min="3337" max="3337" width="8.7109375" customWidth="1"/>
    <col min="3338" max="3338" width="5.7109375" customWidth="1"/>
    <col min="3339" max="3339" width="11.7109375" customWidth="1"/>
    <col min="3340" max="3340" width="2.7109375" customWidth="1"/>
    <col min="3341" max="3341" width="15.28515625" customWidth="1"/>
    <col min="3342" max="3342" width="25" customWidth="1"/>
    <col min="3343" max="3343" width="5.42578125" customWidth="1"/>
    <col min="3344" max="3344" width="1.140625" customWidth="1"/>
    <col min="3346" max="3346" width="1.7109375" customWidth="1"/>
    <col min="3347" max="3347" width="11.7109375" customWidth="1"/>
    <col min="3348" max="3348" width="5.140625" customWidth="1"/>
    <col min="3349" max="3349" width="5.5703125" customWidth="1"/>
    <col min="3350" max="3350" width="2.42578125" customWidth="1"/>
    <col min="3351" max="3351" width="9" customWidth="1"/>
    <col min="3352" max="3352" width="15.85546875" customWidth="1"/>
    <col min="3353" max="3353" width="5.28515625" customWidth="1"/>
    <col min="3354" max="3354" width="6" customWidth="1"/>
    <col min="3586" max="3586" width="1.5703125" customWidth="1"/>
    <col min="3587" max="3587" width="3.28515625" customWidth="1"/>
    <col min="3588" max="3588" width="12.42578125" customWidth="1"/>
    <col min="3589" max="3589" width="10.28515625" customWidth="1"/>
    <col min="3590" max="3590" width="4.7109375" customWidth="1"/>
    <col min="3591" max="3591" width="3.140625" customWidth="1"/>
    <col min="3592" max="3592" width="13.7109375" customWidth="1"/>
    <col min="3593" max="3593" width="8.7109375" customWidth="1"/>
    <col min="3594" max="3594" width="5.7109375" customWidth="1"/>
    <col min="3595" max="3595" width="11.7109375" customWidth="1"/>
    <col min="3596" max="3596" width="2.7109375" customWidth="1"/>
    <col min="3597" max="3597" width="15.28515625" customWidth="1"/>
    <col min="3598" max="3598" width="25" customWidth="1"/>
    <col min="3599" max="3599" width="5.42578125" customWidth="1"/>
    <col min="3600" max="3600" width="1.140625" customWidth="1"/>
    <col min="3602" max="3602" width="1.7109375" customWidth="1"/>
    <col min="3603" max="3603" width="11.7109375" customWidth="1"/>
    <col min="3604" max="3604" width="5.140625" customWidth="1"/>
    <col min="3605" max="3605" width="5.5703125" customWidth="1"/>
    <col min="3606" max="3606" width="2.42578125" customWidth="1"/>
    <col min="3607" max="3607" width="9" customWidth="1"/>
    <col min="3608" max="3608" width="15.85546875" customWidth="1"/>
    <col min="3609" max="3609" width="5.28515625" customWidth="1"/>
    <col min="3610" max="3610" width="6" customWidth="1"/>
    <col min="3842" max="3842" width="1.5703125" customWidth="1"/>
    <col min="3843" max="3843" width="3.28515625" customWidth="1"/>
    <col min="3844" max="3844" width="12.42578125" customWidth="1"/>
    <col min="3845" max="3845" width="10.28515625" customWidth="1"/>
    <col min="3846" max="3846" width="4.7109375" customWidth="1"/>
    <col min="3847" max="3847" width="3.140625" customWidth="1"/>
    <col min="3848" max="3848" width="13.7109375" customWidth="1"/>
    <col min="3849" max="3849" width="8.7109375" customWidth="1"/>
    <col min="3850" max="3850" width="5.7109375" customWidth="1"/>
    <col min="3851" max="3851" width="11.7109375" customWidth="1"/>
    <col min="3852" max="3852" width="2.7109375" customWidth="1"/>
    <col min="3853" max="3853" width="15.28515625" customWidth="1"/>
    <col min="3854" max="3854" width="25" customWidth="1"/>
    <col min="3855" max="3855" width="5.42578125" customWidth="1"/>
    <col min="3856" max="3856" width="1.140625" customWidth="1"/>
    <col min="3858" max="3858" width="1.7109375" customWidth="1"/>
    <col min="3859" max="3859" width="11.7109375" customWidth="1"/>
    <col min="3860" max="3860" width="5.140625" customWidth="1"/>
    <col min="3861" max="3861" width="5.5703125" customWidth="1"/>
    <col min="3862" max="3862" width="2.42578125" customWidth="1"/>
    <col min="3863" max="3863" width="9" customWidth="1"/>
    <col min="3864" max="3864" width="15.85546875" customWidth="1"/>
    <col min="3865" max="3865" width="5.28515625" customWidth="1"/>
    <col min="3866" max="3866" width="6" customWidth="1"/>
    <col min="4098" max="4098" width="1.5703125" customWidth="1"/>
    <col min="4099" max="4099" width="3.28515625" customWidth="1"/>
    <col min="4100" max="4100" width="12.42578125" customWidth="1"/>
    <col min="4101" max="4101" width="10.28515625" customWidth="1"/>
    <col min="4102" max="4102" width="4.7109375" customWidth="1"/>
    <col min="4103" max="4103" width="3.140625" customWidth="1"/>
    <col min="4104" max="4104" width="13.7109375" customWidth="1"/>
    <col min="4105" max="4105" width="8.7109375" customWidth="1"/>
    <col min="4106" max="4106" width="5.7109375" customWidth="1"/>
    <col min="4107" max="4107" width="11.7109375" customWidth="1"/>
    <col min="4108" max="4108" width="2.7109375" customWidth="1"/>
    <col min="4109" max="4109" width="15.28515625" customWidth="1"/>
    <col min="4110" max="4110" width="25" customWidth="1"/>
    <col min="4111" max="4111" width="5.42578125" customWidth="1"/>
    <col min="4112" max="4112" width="1.140625" customWidth="1"/>
    <col min="4114" max="4114" width="1.7109375" customWidth="1"/>
    <col min="4115" max="4115" width="11.7109375" customWidth="1"/>
    <col min="4116" max="4116" width="5.140625" customWidth="1"/>
    <col min="4117" max="4117" width="5.5703125" customWidth="1"/>
    <col min="4118" max="4118" width="2.42578125" customWidth="1"/>
    <col min="4119" max="4119" width="9" customWidth="1"/>
    <col min="4120" max="4120" width="15.85546875" customWidth="1"/>
    <col min="4121" max="4121" width="5.28515625" customWidth="1"/>
    <col min="4122" max="4122" width="6" customWidth="1"/>
    <col min="4354" max="4354" width="1.5703125" customWidth="1"/>
    <col min="4355" max="4355" width="3.28515625" customWidth="1"/>
    <col min="4356" max="4356" width="12.42578125" customWidth="1"/>
    <col min="4357" max="4357" width="10.28515625" customWidth="1"/>
    <col min="4358" max="4358" width="4.7109375" customWidth="1"/>
    <col min="4359" max="4359" width="3.140625" customWidth="1"/>
    <col min="4360" max="4360" width="13.7109375" customWidth="1"/>
    <col min="4361" max="4361" width="8.7109375" customWidth="1"/>
    <col min="4362" max="4362" width="5.7109375" customWidth="1"/>
    <col min="4363" max="4363" width="11.7109375" customWidth="1"/>
    <col min="4364" max="4364" width="2.7109375" customWidth="1"/>
    <col min="4365" max="4365" width="15.28515625" customWidth="1"/>
    <col min="4366" max="4366" width="25" customWidth="1"/>
    <col min="4367" max="4367" width="5.42578125" customWidth="1"/>
    <col min="4368" max="4368" width="1.140625" customWidth="1"/>
    <col min="4370" max="4370" width="1.7109375" customWidth="1"/>
    <col min="4371" max="4371" width="11.7109375" customWidth="1"/>
    <col min="4372" max="4372" width="5.140625" customWidth="1"/>
    <col min="4373" max="4373" width="5.5703125" customWidth="1"/>
    <col min="4374" max="4374" width="2.42578125" customWidth="1"/>
    <col min="4375" max="4375" width="9" customWidth="1"/>
    <col min="4376" max="4376" width="15.85546875" customWidth="1"/>
    <col min="4377" max="4377" width="5.28515625" customWidth="1"/>
    <col min="4378" max="4378" width="6" customWidth="1"/>
    <col min="4610" max="4610" width="1.5703125" customWidth="1"/>
    <col min="4611" max="4611" width="3.28515625" customWidth="1"/>
    <col min="4612" max="4612" width="12.42578125" customWidth="1"/>
    <col min="4613" max="4613" width="10.28515625" customWidth="1"/>
    <col min="4614" max="4614" width="4.7109375" customWidth="1"/>
    <col min="4615" max="4615" width="3.140625" customWidth="1"/>
    <col min="4616" max="4616" width="13.7109375" customWidth="1"/>
    <col min="4617" max="4617" width="8.7109375" customWidth="1"/>
    <col min="4618" max="4618" width="5.7109375" customWidth="1"/>
    <col min="4619" max="4619" width="11.7109375" customWidth="1"/>
    <col min="4620" max="4620" width="2.7109375" customWidth="1"/>
    <col min="4621" max="4621" width="15.28515625" customWidth="1"/>
    <col min="4622" max="4622" width="25" customWidth="1"/>
    <col min="4623" max="4623" width="5.42578125" customWidth="1"/>
    <col min="4624" max="4624" width="1.140625" customWidth="1"/>
    <col min="4626" max="4626" width="1.7109375" customWidth="1"/>
    <col min="4627" max="4627" width="11.7109375" customWidth="1"/>
    <col min="4628" max="4628" width="5.140625" customWidth="1"/>
    <col min="4629" max="4629" width="5.5703125" customWidth="1"/>
    <col min="4630" max="4630" width="2.42578125" customWidth="1"/>
    <col min="4631" max="4631" width="9" customWidth="1"/>
    <col min="4632" max="4632" width="15.85546875" customWidth="1"/>
    <col min="4633" max="4633" width="5.28515625" customWidth="1"/>
    <col min="4634" max="4634" width="6" customWidth="1"/>
    <col min="4866" max="4866" width="1.5703125" customWidth="1"/>
    <col min="4867" max="4867" width="3.28515625" customWidth="1"/>
    <col min="4868" max="4868" width="12.42578125" customWidth="1"/>
    <col min="4869" max="4869" width="10.28515625" customWidth="1"/>
    <col min="4870" max="4870" width="4.7109375" customWidth="1"/>
    <col min="4871" max="4871" width="3.140625" customWidth="1"/>
    <col min="4872" max="4872" width="13.7109375" customWidth="1"/>
    <col min="4873" max="4873" width="8.7109375" customWidth="1"/>
    <col min="4874" max="4874" width="5.7109375" customWidth="1"/>
    <col min="4875" max="4875" width="11.7109375" customWidth="1"/>
    <col min="4876" max="4876" width="2.7109375" customWidth="1"/>
    <col min="4877" max="4877" width="15.28515625" customWidth="1"/>
    <col min="4878" max="4878" width="25" customWidth="1"/>
    <col min="4879" max="4879" width="5.42578125" customWidth="1"/>
    <col min="4880" max="4880" width="1.140625" customWidth="1"/>
    <col min="4882" max="4882" width="1.7109375" customWidth="1"/>
    <col min="4883" max="4883" width="11.7109375" customWidth="1"/>
    <col min="4884" max="4884" width="5.140625" customWidth="1"/>
    <col min="4885" max="4885" width="5.5703125" customWidth="1"/>
    <col min="4886" max="4886" width="2.42578125" customWidth="1"/>
    <col min="4887" max="4887" width="9" customWidth="1"/>
    <col min="4888" max="4888" width="15.85546875" customWidth="1"/>
    <col min="4889" max="4889" width="5.28515625" customWidth="1"/>
    <col min="4890" max="4890" width="6" customWidth="1"/>
    <col min="5122" max="5122" width="1.5703125" customWidth="1"/>
    <col min="5123" max="5123" width="3.28515625" customWidth="1"/>
    <col min="5124" max="5124" width="12.42578125" customWidth="1"/>
    <col min="5125" max="5125" width="10.28515625" customWidth="1"/>
    <col min="5126" max="5126" width="4.7109375" customWidth="1"/>
    <col min="5127" max="5127" width="3.140625" customWidth="1"/>
    <col min="5128" max="5128" width="13.7109375" customWidth="1"/>
    <col min="5129" max="5129" width="8.7109375" customWidth="1"/>
    <col min="5130" max="5130" width="5.7109375" customWidth="1"/>
    <col min="5131" max="5131" width="11.7109375" customWidth="1"/>
    <col min="5132" max="5132" width="2.7109375" customWidth="1"/>
    <col min="5133" max="5133" width="15.28515625" customWidth="1"/>
    <col min="5134" max="5134" width="25" customWidth="1"/>
    <col min="5135" max="5135" width="5.42578125" customWidth="1"/>
    <col min="5136" max="5136" width="1.140625" customWidth="1"/>
    <col min="5138" max="5138" width="1.7109375" customWidth="1"/>
    <col min="5139" max="5139" width="11.7109375" customWidth="1"/>
    <col min="5140" max="5140" width="5.140625" customWidth="1"/>
    <col min="5141" max="5141" width="5.5703125" customWidth="1"/>
    <col min="5142" max="5142" width="2.42578125" customWidth="1"/>
    <col min="5143" max="5143" width="9" customWidth="1"/>
    <col min="5144" max="5144" width="15.85546875" customWidth="1"/>
    <col min="5145" max="5145" width="5.28515625" customWidth="1"/>
    <col min="5146" max="5146" width="6" customWidth="1"/>
    <col min="5378" max="5378" width="1.5703125" customWidth="1"/>
    <col min="5379" max="5379" width="3.28515625" customWidth="1"/>
    <col min="5380" max="5380" width="12.42578125" customWidth="1"/>
    <col min="5381" max="5381" width="10.28515625" customWidth="1"/>
    <col min="5382" max="5382" width="4.7109375" customWidth="1"/>
    <col min="5383" max="5383" width="3.140625" customWidth="1"/>
    <col min="5384" max="5384" width="13.7109375" customWidth="1"/>
    <col min="5385" max="5385" width="8.7109375" customWidth="1"/>
    <col min="5386" max="5386" width="5.7109375" customWidth="1"/>
    <col min="5387" max="5387" width="11.7109375" customWidth="1"/>
    <col min="5388" max="5388" width="2.7109375" customWidth="1"/>
    <col min="5389" max="5389" width="15.28515625" customWidth="1"/>
    <col min="5390" max="5390" width="25" customWidth="1"/>
    <col min="5391" max="5391" width="5.42578125" customWidth="1"/>
    <col min="5392" max="5392" width="1.140625" customWidth="1"/>
    <col min="5394" max="5394" width="1.7109375" customWidth="1"/>
    <col min="5395" max="5395" width="11.7109375" customWidth="1"/>
    <col min="5396" max="5396" width="5.140625" customWidth="1"/>
    <col min="5397" max="5397" width="5.5703125" customWidth="1"/>
    <col min="5398" max="5398" width="2.42578125" customWidth="1"/>
    <col min="5399" max="5399" width="9" customWidth="1"/>
    <col min="5400" max="5400" width="15.85546875" customWidth="1"/>
    <col min="5401" max="5401" width="5.28515625" customWidth="1"/>
    <col min="5402" max="5402" width="6" customWidth="1"/>
    <col min="5634" max="5634" width="1.5703125" customWidth="1"/>
    <col min="5635" max="5635" width="3.28515625" customWidth="1"/>
    <col min="5636" max="5636" width="12.42578125" customWidth="1"/>
    <col min="5637" max="5637" width="10.28515625" customWidth="1"/>
    <col min="5638" max="5638" width="4.7109375" customWidth="1"/>
    <col min="5639" max="5639" width="3.140625" customWidth="1"/>
    <col min="5640" max="5640" width="13.7109375" customWidth="1"/>
    <col min="5641" max="5641" width="8.7109375" customWidth="1"/>
    <col min="5642" max="5642" width="5.7109375" customWidth="1"/>
    <col min="5643" max="5643" width="11.7109375" customWidth="1"/>
    <col min="5644" max="5644" width="2.7109375" customWidth="1"/>
    <col min="5645" max="5645" width="15.28515625" customWidth="1"/>
    <col min="5646" max="5646" width="25" customWidth="1"/>
    <col min="5647" max="5647" width="5.42578125" customWidth="1"/>
    <col min="5648" max="5648" width="1.140625" customWidth="1"/>
    <col min="5650" max="5650" width="1.7109375" customWidth="1"/>
    <col min="5651" max="5651" width="11.7109375" customWidth="1"/>
    <col min="5652" max="5652" width="5.140625" customWidth="1"/>
    <col min="5653" max="5653" width="5.5703125" customWidth="1"/>
    <col min="5654" max="5654" width="2.42578125" customWidth="1"/>
    <col min="5655" max="5655" width="9" customWidth="1"/>
    <col min="5656" max="5656" width="15.85546875" customWidth="1"/>
    <col min="5657" max="5657" width="5.28515625" customWidth="1"/>
    <col min="5658" max="5658" width="6" customWidth="1"/>
    <col min="5890" max="5890" width="1.5703125" customWidth="1"/>
    <col min="5891" max="5891" width="3.28515625" customWidth="1"/>
    <col min="5892" max="5892" width="12.42578125" customWidth="1"/>
    <col min="5893" max="5893" width="10.28515625" customWidth="1"/>
    <col min="5894" max="5894" width="4.7109375" customWidth="1"/>
    <col min="5895" max="5895" width="3.140625" customWidth="1"/>
    <col min="5896" max="5896" width="13.7109375" customWidth="1"/>
    <col min="5897" max="5897" width="8.7109375" customWidth="1"/>
    <col min="5898" max="5898" width="5.7109375" customWidth="1"/>
    <col min="5899" max="5899" width="11.7109375" customWidth="1"/>
    <col min="5900" max="5900" width="2.7109375" customWidth="1"/>
    <col min="5901" max="5901" width="15.28515625" customWidth="1"/>
    <col min="5902" max="5902" width="25" customWidth="1"/>
    <col min="5903" max="5903" width="5.42578125" customWidth="1"/>
    <col min="5904" max="5904" width="1.140625" customWidth="1"/>
    <col min="5906" max="5906" width="1.7109375" customWidth="1"/>
    <col min="5907" max="5907" width="11.7109375" customWidth="1"/>
    <col min="5908" max="5908" width="5.140625" customWidth="1"/>
    <col min="5909" max="5909" width="5.5703125" customWidth="1"/>
    <col min="5910" max="5910" width="2.42578125" customWidth="1"/>
    <col min="5911" max="5911" width="9" customWidth="1"/>
    <col min="5912" max="5912" width="15.85546875" customWidth="1"/>
    <col min="5913" max="5913" width="5.28515625" customWidth="1"/>
    <col min="5914" max="5914" width="6" customWidth="1"/>
    <col min="6146" max="6146" width="1.5703125" customWidth="1"/>
    <col min="6147" max="6147" width="3.28515625" customWidth="1"/>
    <col min="6148" max="6148" width="12.42578125" customWidth="1"/>
    <col min="6149" max="6149" width="10.28515625" customWidth="1"/>
    <col min="6150" max="6150" width="4.7109375" customWidth="1"/>
    <col min="6151" max="6151" width="3.140625" customWidth="1"/>
    <col min="6152" max="6152" width="13.7109375" customWidth="1"/>
    <col min="6153" max="6153" width="8.7109375" customWidth="1"/>
    <col min="6154" max="6154" width="5.7109375" customWidth="1"/>
    <col min="6155" max="6155" width="11.7109375" customWidth="1"/>
    <col min="6156" max="6156" width="2.7109375" customWidth="1"/>
    <col min="6157" max="6157" width="15.28515625" customWidth="1"/>
    <col min="6158" max="6158" width="25" customWidth="1"/>
    <col min="6159" max="6159" width="5.42578125" customWidth="1"/>
    <col min="6160" max="6160" width="1.140625" customWidth="1"/>
    <col min="6162" max="6162" width="1.7109375" customWidth="1"/>
    <col min="6163" max="6163" width="11.7109375" customWidth="1"/>
    <col min="6164" max="6164" width="5.140625" customWidth="1"/>
    <col min="6165" max="6165" width="5.5703125" customWidth="1"/>
    <col min="6166" max="6166" width="2.42578125" customWidth="1"/>
    <col min="6167" max="6167" width="9" customWidth="1"/>
    <col min="6168" max="6168" width="15.85546875" customWidth="1"/>
    <col min="6169" max="6169" width="5.28515625" customWidth="1"/>
    <col min="6170" max="6170" width="6" customWidth="1"/>
    <col min="6402" max="6402" width="1.5703125" customWidth="1"/>
    <col min="6403" max="6403" width="3.28515625" customWidth="1"/>
    <col min="6404" max="6404" width="12.42578125" customWidth="1"/>
    <col min="6405" max="6405" width="10.28515625" customWidth="1"/>
    <col min="6406" max="6406" width="4.7109375" customWidth="1"/>
    <col min="6407" max="6407" width="3.140625" customWidth="1"/>
    <col min="6408" max="6408" width="13.7109375" customWidth="1"/>
    <col min="6409" max="6409" width="8.7109375" customWidth="1"/>
    <col min="6410" max="6410" width="5.7109375" customWidth="1"/>
    <col min="6411" max="6411" width="11.7109375" customWidth="1"/>
    <col min="6412" max="6412" width="2.7109375" customWidth="1"/>
    <col min="6413" max="6413" width="15.28515625" customWidth="1"/>
    <col min="6414" max="6414" width="25" customWidth="1"/>
    <col min="6415" max="6415" width="5.42578125" customWidth="1"/>
    <col min="6416" max="6416" width="1.140625" customWidth="1"/>
    <col min="6418" max="6418" width="1.7109375" customWidth="1"/>
    <col min="6419" max="6419" width="11.7109375" customWidth="1"/>
    <col min="6420" max="6420" width="5.140625" customWidth="1"/>
    <col min="6421" max="6421" width="5.5703125" customWidth="1"/>
    <col min="6422" max="6422" width="2.42578125" customWidth="1"/>
    <col min="6423" max="6423" width="9" customWidth="1"/>
    <col min="6424" max="6424" width="15.85546875" customWidth="1"/>
    <col min="6425" max="6425" width="5.28515625" customWidth="1"/>
    <col min="6426" max="6426" width="6" customWidth="1"/>
    <col min="6658" max="6658" width="1.5703125" customWidth="1"/>
    <col min="6659" max="6659" width="3.28515625" customWidth="1"/>
    <col min="6660" max="6660" width="12.42578125" customWidth="1"/>
    <col min="6661" max="6661" width="10.28515625" customWidth="1"/>
    <col min="6662" max="6662" width="4.7109375" customWidth="1"/>
    <col min="6663" max="6663" width="3.140625" customWidth="1"/>
    <col min="6664" max="6664" width="13.7109375" customWidth="1"/>
    <col min="6665" max="6665" width="8.7109375" customWidth="1"/>
    <col min="6666" max="6666" width="5.7109375" customWidth="1"/>
    <col min="6667" max="6667" width="11.7109375" customWidth="1"/>
    <col min="6668" max="6668" width="2.7109375" customWidth="1"/>
    <col min="6669" max="6669" width="15.28515625" customWidth="1"/>
    <col min="6670" max="6670" width="25" customWidth="1"/>
    <col min="6671" max="6671" width="5.42578125" customWidth="1"/>
    <col min="6672" max="6672" width="1.140625" customWidth="1"/>
    <col min="6674" max="6674" width="1.7109375" customWidth="1"/>
    <col min="6675" max="6675" width="11.7109375" customWidth="1"/>
    <col min="6676" max="6676" width="5.140625" customWidth="1"/>
    <col min="6677" max="6677" width="5.5703125" customWidth="1"/>
    <col min="6678" max="6678" width="2.42578125" customWidth="1"/>
    <col min="6679" max="6679" width="9" customWidth="1"/>
    <col min="6680" max="6680" width="15.85546875" customWidth="1"/>
    <col min="6681" max="6681" width="5.28515625" customWidth="1"/>
    <col min="6682" max="6682" width="6" customWidth="1"/>
    <col min="6914" max="6914" width="1.5703125" customWidth="1"/>
    <col min="6915" max="6915" width="3.28515625" customWidth="1"/>
    <col min="6916" max="6916" width="12.42578125" customWidth="1"/>
    <col min="6917" max="6917" width="10.28515625" customWidth="1"/>
    <col min="6918" max="6918" width="4.7109375" customWidth="1"/>
    <col min="6919" max="6919" width="3.140625" customWidth="1"/>
    <col min="6920" max="6920" width="13.7109375" customWidth="1"/>
    <col min="6921" max="6921" width="8.7109375" customWidth="1"/>
    <col min="6922" max="6922" width="5.7109375" customWidth="1"/>
    <col min="6923" max="6923" width="11.7109375" customWidth="1"/>
    <col min="6924" max="6924" width="2.7109375" customWidth="1"/>
    <col min="6925" max="6925" width="15.28515625" customWidth="1"/>
    <col min="6926" max="6926" width="25" customWidth="1"/>
    <col min="6927" max="6927" width="5.42578125" customWidth="1"/>
    <col min="6928" max="6928" width="1.140625" customWidth="1"/>
    <col min="6930" max="6930" width="1.7109375" customWidth="1"/>
    <col min="6931" max="6931" width="11.7109375" customWidth="1"/>
    <col min="6932" max="6932" width="5.140625" customWidth="1"/>
    <col min="6933" max="6933" width="5.5703125" customWidth="1"/>
    <col min="6934" max="6934" width="2.42578125" customWidth="1"/>
    <col min="6935" max="6935" width="9" customWidth="1"/>
    <col min="6936" max="6936" width="15.85546875" customWidth="1"/>
    <col min="6937" max="6937" width="5.28515625" customWidth="1"/>
    <col min="6938" max="6938" width="6" customWidth="1"/>
    <col min="7170" max="7170" width="1.5703125" customWidth="1"/>
    <col min="7171" max="7171" width="3.28515625" customWidth="1"/>
    <col min="7172" max="7172" width="12.42578125" customWidth="1"/>
    <col min="7173" max="7173" width="10.28515625" customWidth="1"/>
    <col min="7174" max="7174" width="4.7109375" customWidth="1"/>
    <col min="7175" max="7175" width="3.140625" customWidth="1"/>
    <col min="7176" max="7176" width="13.7109375" customWidth="1"/>
    <col min="7177" max="7177" width="8.7109375" customWidth="1"/>
    <col min="7178" max="7178" width="5.7109375" customWidth="1"/>
    <col min="7179" max="7179" width="11.7109375" customWidth="1"/>
    <col min="7180" max="7180" width="2.7109375" customWidth="1"/>
    <col min="7181" max="7181" width="15.28515625" customWidth="1"/>
    <col min="7182" max="7182" width="25" customWidth="1"/>
    <col min="7183" max="7183" width="5.42578125" customWidth="1"/>
    <col min="7184" max="7184" width="1.140625" customWidth="1"/>
    <col min="7186" max="7186" width="1.7109375" customWidth="1"/>
    <col min="7187" max="7187" width="11.7109375" customWidth="1"/>
    <col min="7188" max="7188" width="5.140625" customWidth="1"/>
    <col min="7189" max="7189" width="5.5703125" customWidth="1"/>
    <col min="7190" max="7190" width="2.42578125" customWidth="1"/>
    <col min="7191" max="7191" width="9" customWidth="1"/>
    <col min="7192" max="7192" width="15.85546875" customWidth="1"/>
    <col min="7193" max="7193" width="5.28515625" customWidth="1"/>
    <col min="7194" max="7194" width="6" customWidth="1"/>
    <col min="7426" max="7426" width="1.5703125" customWidth="1"/>
    <col min="7427" max="7427" width="3.28515625" customWidth="1"/>
    <col min="7428" max="7428" width="12.42578125" customWidth="1"/>
    <col min="7429" max="7429" width="10.28515625" customWidth="1"/>
    <col min="7430" max="7430" width="4.7109375" customWidth="1"/>
    <col min="7431" max="7431" width="3.140625" customWidth="1"/>
    <col min="7432" max="7432" width="13.7109375" customWidth="1"/>
    <col min="7433" max="7433" width="8.7109375" customWidth="1"/>
    <col min="7434" max="7434" width="5.7109375" customWidth="1"/>
    <col min="7435" max="7435" width="11.7109375" customWidth="1"/>
    <col min="7436" max="7436" width="2.7109375" customWidth="1"/>
    <col min="7437" max="7437" width="15.28515625" customWidth="1"/>
    <col min="7438" max="7438" width="25" customWidth="1"/>
    <col min="7439" max="7439" width="5.42578125" customWidth="1"/>
    <col min="7440" max="7440" width="1.140625" customWidth="1"/>
    <col min="7442" max="7442" width="1.7109375" customWidth="1"/>
    <col min="7443" max="7443" width="11.7109375" customWidth="1"/>
    <col min="7444" max="7444" width="5.140625" customWidth="1"/>
    <col min="7445" max="7445" width="5.5703125" customWidth="1"/>
    <col min="7446" max="7446" width="2.42578125" customWidth="1"/>
    <col min="7447" max="7447" width="9" customWidth="1"/>
    <col min="7448" max="7448" width="15.85546875" customWidth="1"/>
    <col min="7449" max="7449" width="5.28515625" customWidth="1"/>
    <col min="7450" max="7450" width="6" customWidth="1"/>
    <col min="7682" max="7682" width="1.5703125" customWidth="1"/>
    <col min="7683" max="7683" width="3.28515625" customWidth="1"/>
    <col min="7684" max="7684" width="12.42578125" customWidth="1"/>
    <col min="7685" max="7685" width="10.28515625" customWidth="1"/>
    <col min="7686" max="7686" width="4.7109375" customWidth="1"/>
    <col min="7687" max="7687" width="3.140625" customWidth="1"/>
    <col min="7688" max="7688" width="13.7109375" customWidth="1"/>
    <col min="7689" max="7689" width="8.7109375" customWidth="1"/>
    <col min="7690" max="7690" width="5.7109375" customWidth="1"/>
    <col min="7691" max="7691" width="11.7109375" customWidth="1"/>
    <col min="7692" max="7692" width="2.7109375" customWidth="1"/>
    <col min="7693" max="7693" width="15.28515625" customWidth="1"/>
    <col min="7694" max="7694" width="25" customWidth="1"/>
    <col min="7695" max="7695" width="5.42578125" customWidth="1"/>
    <col min="7696" max="7696" width="1.140625" customWidth="1"/>
    <col min="7698" max="7698" width="1.7109375" customWidth="1"/>
    <col min="7699" max="7699" width="11.7109375" customWidth="1"/>
    <col min="7700" max="7700" width="5.140625" customWidth="1"/>
    <col min="7701" max="7701" width="5.5703125" customWidth="1"/>
    <col min="7702" max="7702" width="2.42578125" customWidth="1"/>
    <col min="7703" max="7703" width="9" customWidth="1"/>
    <col min="7704" max="7704" width="15.85546875" customWidth="1"/>
    <col min="7705" max="7705" width="5.28515625" customWidth="1"/>
    <col min="7706" max="7706" width="6" customWidth="1"/>
    <col min="7938" max="7938" width="1.5703125" customWidth="1"/>
    <col min="7939" max="7939" width="3.28515625" customWidth="1"/>
    <col min="7940" max="7940" width="12.42578125" customWidth="1"/>
    <col min="7941" max="7941" width="10.28515625" customWidth="1"/>
    <col min="7942" max="7942" width="4.7109375" customWidth="1"/>
    <col min="7943" max="7943" width="3.140625" customWidth="1"/>
    <col min="7944" max="7944" width="13.7109375" customWidth="1"/>
    <col min="7945" max="7945" width="8.7109375" customWidth="1"/>
    <col min="7946" max="7946" width="5.7109375" customWidth="1"/>
    <col min="7947" max="7947" width="11.7109375" customWidth="1"/>
    <col min="7948" max="7948" width="2.7109375" customWidth="1"/>
    <col min="7949" max="7949" width="15.28515625" customWidth="1"/>
    <col min="7950" max="7950" width="25" customWidth="1"/>
    <col min="7951" max="7951" width="5.42578125" customWidth="1"/>
    <col min="7952" max="7952" width="1.140625" customWidth="1"/>
    <col min="7954" max="7954" width="1.7109375" customWidth="1"/>
    <col min="7955" max="7955" width="11.7109375" customWidth="1"/>
    <col min="7956" max="7956" width="5.140625" customWidth="1"/>
    <col min="7957" max="7957" width="5.5703125" customWidth="1"/>
    <col min="7958" max="7958" width="2.42578125" customWidth="1"/>
    <col min="7959" max="7959" width="9" customWidth="1"/>
    <col min="7960" max="7960" width="15.85546875" customWidth="1"/>
    <col min="7961" max="7961" width="5.28515625" customWidth="1"/>
    <col min="7962" max="7962" width="6" customWidth="1"/>
    <col min="8194" max="8194" width="1.5703125" customWidth="1"/>
    <col min="8195" max="8195" width="3.28515625" customWidth="1"/>
    <col min="8196" max="8196" width="12.42578125" customWidth="1"/>
    <col min="8197" max="8197" width="10.28515625" customWidth="1"/>
    <col min="8198" max="8198" width="4.7109375" customWidth="1"/>
    <col min="8199" max="8199" width="3.140625" customWidth="1"/>
    <col min="8200" max="8200" width="13.7109375" customWidth="1"/>
    <col min="8201" max="8201" width="8.7109375" customWidth="1"/>
    <col min="8202" max="8202" width="5.7109375" customWidth="1"/>
    <col min="8203" max="8203" width="11.7109375" customWidth="1"/>
    <col min="8204" max="8204" width="2.7109375" customWidth="1"/>
    <col min="8205" max="8205" width="15.28515625" customWidth="1"/>
    <col min="8206" max="8206" width="25" customWidth="1"/>
    <col min="8207" max="8207" width="5.42578125" customWidth="1"/>
    <col min="8208" max="8208" width="1.140625" customWidth="1"/>
    <col min="8210" max="8210" width="1.7109375" customWidth="1"/>
    <col min="8211" max="8211" width="11.7109375" customWidth="1"/>
    <col min="8212" max="8212" width="5.140625" customWidth="1"/>
    <col min="8213" max="8213" width="5.5703125" customWidth="1"/>
    <col min="8214" max="8214" width="2.42578125" customWidth="1"/>
    <col min="8215" max="8215" width="9" customWidth="1"/>
    <col min="8216" max="8216" width="15.85546875" customWidth="1"/>
    <col min="8217" max="8217" width="5.28515625" customWidth="1"/>
    <col min="8218" max="8218" width="6" customWidth="1"/>
    <col min="8450" max="8450" width="1.5703125" customWidth="1"/>
    <col min="8451" max="8451" width="3.28515625" customWidth="1"/>
    <col min="8452" max="8452" width="12.42578125" customWidth="1"/>
    <col min="8453" max="8453" width="10.28515625" customWidth="1"/>
    <col min="8454" max="8454" width="4.7109375" customWidth="1"/>
    <col min="8455" max="8455" width="3.140625" customWidth="1"/>
    <col min="8456" max="8456" width="13.7109375" customWidth="1"/>
    <col min="8457" max="8457" width="8.7109375" customWidth="1"/>
    <col min="8458" max="8458" width="5.7109375" customWidth="1"/>
    <col min="8459" max="8459" width="11.7109375" customWidth="1"/>
    <col min="8460" max="8460" width="2.7109375" customWidth="1"/>
    <col min="8461" max="8461" width="15.28515625" customWidth="1"/>
    <col min="8462" max="8462" width="25" customWidth="1"/>
    <col min="8463" max="8463" width="5.42578125" customWidth="1"/>
    <col min="8464" max="8464" width="1.140625" customWidth="1"/>
    <col min="8466" max="8466" width="1.7109375" customWidth="1"/>
    <col min="8467" max="8467" width="11.7109375" customWidth="1"/>
    <col min="8468" max="8468" width="5.140625" customWidth="1"/>
    <col min="8469" max="8469" width="5.5703125" customWidth="1"/>
    <col min="8470" max="8470" width="2.42578125" customWidth="1"/>
    <col min="8471" max="8471" width="9" customWidth="1"/>
    <col min="8472" max="8472" width="15.85546875" customWidth="1"/>
    <col min="8473" max="8473" width="5.28515625" customWidth="1"/>
    <col min="8474" max="8474" width="6" customWidth="1"/>
    <col min="8706" max="8706" width="1.5703125" customWidth="1"/>
    <col min="8707" max="8707" width="3.28515625" customWidth="1"/>
    <col min="8708" max="8708" width="12.42578125" customWidth="1"/>
    <col min="8709" max="8709" width="10.28515625" customWidth="1"/>
    <col min="8710" max="8710" width="4.7109375" customWidth="1"/>
    <col min="8711" max="8711" width="3.140625" customWidth="1"/>
    <col min="8712" max="8712" width="13.7109375" customWidth="1"/>
    <col min="8713" max="8713" width="8.7109375" customWidth="1"/>
    <col min="8714" max="8714" width="5.7109375" customWidth="1"/>
    <col min="8715" max="8715" width="11.7109375" customWidth="1"/>
    <col min="8716" max="8716" width="2.7109375" customWidth="1"/>
    <col min="8717" max="8717" width="15.28515625" customWidth="1"/>
    <col min="8718" max="8718" width="25" customWidth="1"/>
    <col min="8719" max="8719" width="5.42578125" customWidth="1"/>
    <col min="8720" max="8720" width="1.140625" customWidth="1"/>
    <col min="8722" max="8722" width="1.7109375" customWidth="1"/>
    <col min="8723" max="8723" width="11.7109375" customWidth="1"/>
    <col min="8724" max="8724" width="5.140625" customWidth="1"/>
    <col min="8725" max="8725" width="5.5703125" customWidth="1"/>
    <col min="8726" max="8726" width="2.42578125" customWidth="1"/>
    <col min="8727" max="8727" width="9" customWidth="1"/>
    <col min="8728" max="8728" width="15.85546875" customWidth="1"/>
    <col min="8729" max="8729" width="5.28515625" customWidth="1"/>
    <col min="8730" max="8730" width="6" customWidth="1"/>
    <col min="8962" max="8962" width="1.5703125" customWidth="1"/>
    <col min="8963" max="8963" width="3.28515625" customWidth="1"/>
    <col min="8964" max="8964" width="12.42578125" customWidth="1"/>
    <col min="8965" max="8965" width="10.28515625" customWidth="1"/>
    <col min="8966" max="8966" width="4.7109375" customWidth="1"/>
    <col min="8967" max="8967" width="3.140625" customWidth="1"/>
    <col min="8968" max="8968" width="13.7109375" customWidth="1"/>
    <col min="8969" max="8969" width="8.7109375" customWidth="1"/>
    <col min="8970" max="8970" width="5.7109375" customWidth="1"/>
    <col min="8971" max="8971" width="11.7109375" customWidth="1"/>
    <col min="8972" max="8972" width="2.7109375" customWidth="1"/>
    <col min="8973" max="8973" width="15.28515625" customWidth="1"/>
    <col min="8974" max="8974" width="25" customWidth="1"/>
    <col min="8975" max="8975" width="5.42578125" customWidth="1"/>
    <col min="8976" max="8976" width="1.140625" customWidth="1"/>
    <col min="8978" max="8978" width="1.7109375" customWidth="1"/>
    <col min="8979" max="8979" width="11.7109375" customWidth="1"/>
    <col min="8980" max="8980" width="5.140625" customWidth="1"/>
    <col min="8981" max="8981" width="5.5703125" customWidth="1"/>
    <col min="8982" max="8982" width="2.42578125" customWidth="1"/>
    <col min="8983" max="8983" width="9" customWidth="1"/>
    <col min="8984" max="8984" width="15.85546875" customWidth="1"/>
    <col min="8985" max="8985" width="5.28515625" customWidth="1"/>
    <col min="8986" max="8986" width="6" customWidth="1"/>
    <col min="9218" max="9218" width="1.5703125" customWidth="1"/>
    <col min="9219" max="9219" width="3.28515625" customWidth="1"/>
    <col min="9220" max="9220" width="12.42578125" customWidth="1"/>
    <col min="9221" max="9221" width="10.28515625" customWidth="1"/>
    <col min="9222" max="9222" width="4.7109375" customWidth="1"/>
    <col min="9223" max="9223" width="3.140625" customWidth="1"/>
    <col min="9224" max="9224" width="13.7109375" customWidth="1"/>
    <col min="9225" max="9225" width="8.7109375" customWidth="1"/>
    <col min="9226" max="9226" width="5.7109375" customWidth="1"/>
    <col min="9227" max="9227" width="11.7109375" customWidth="1"/>
    <col min="9228" max="9228" width="2.7109375" customWidth="1"/>
    <col min="9229" max="9229" width="15.28515625" customWidth="1"/>
    <col min="9230" max="9230" width="25" customWidth="1"/>
    <col min="9231" max="9231" width="5.42578125" customWidth="1"/>
    <col min="9232" max="9232" width="1.140625" customWidth="1"/>
    <col min="9234" max="9234" width="1.7109375" customWidth="1"/>
    <col min="9235" max="9235" width="11.7109375" customWidth="1"/>
    <col min="9236" max="9236" width="5.140625" customWidth="1"/>
    <col min="9237" max="9237" width="5.5703125" customWidth="1"/>
    <col min="9238" max="9238" width="2.42578125" customWidth="1"/>
    <col min="9239" max="9239" width="9" customWidth="1"/>
    <col min="9240" max="9240" width="15.85546875" customWidth="1"/>
    <col min="9241" max="9241" width="5.28515625" customWidth="1"/>
    <col min="9242" max="9242" width="6" customWidth="1"/>
    <col min="9474" max="9474" width="1.5703125" customWidth="1"/>
    <col min="9475" max="9475" width="3.28515625" customWidth="1"/>
    <col min="9476" max="9476" width="12.42578125" customWidth="1"/>
    <col min="9477" max="9477" width="10.28515625" customWidth="1"/>
    <col min="9478" max="9478" width="4.7109375" customWidth="1"/>
    <col min="9479" max="9479" width="3.140625" customWidth="1"/>
    <col min="9480" max="9480" width="13.7109375" customWidth="1"/>
    <col min="9481" max="9481" width="8.7109375" customWidth="1"/>
    <col min="9482" max="9482" width="5.7109375" customWidth="1"/>
    <col min="9483" max="9483" width="11.7109375" customWidth="1"/>
    <col min="9484" max="9484" width="2.7109375" customWidth="1"/>
    <col min="9485" max="9485" width="15.28515625" customWidth="1"/>
    <col min="9486" max="9486" width="25" customWidth="1"/>
    <col min="9487" max="9487" width="5.42578125" customWidth="1"/>
    <col min="9488" max="9488" width="1.140625" customWidth="1"/>
    <col min="9490" max="9490" width="1.7109375" customWidth="1"/>
    <col min="9491" max="9491" width="11.7109375" customWidth="1"/>
    <col min="9492" max="9492" width="5.140625" customWidth="1"/>
    <col min="9493" max="9493" width="5.5703125" customWidth="1"/>
    <col min="9494" max="9494" width="2.42578125" customWidth="1"/>
    <col min="9495" max="9495" width="9" customWidth="1"/>
    <col min="9496" max="9496" width="15.85546875" customWidth="1"/>
    <col min="9497" max="9497" width="5.28515625" customWidth="1"/>
    <col min="9498" max="9498" width="6" customWidth="1"/>
    <col min="9730" max="9730" width="1.5703125" customWidth="1"/>
    <col min="9731" max="9731" width="3.28515625" customWidth="1"/>
    <col min="9732" max="9732" width="12.42578125" customWidth="1"/>
    <col min="9733" max="9733" width="10.28515625" customWidth="1"/>
    <col min="9734" max="9734" width="4.7109375" customWidth="1"/>
    <col min="9735" max="9735" width="3.140625" customWidth="1"/>
    <col min="9736" max="9736" width="13.7109375" customWidth="1"/>
    <col min="9737" max="9737" width="8.7109375" customWidth="1"/>
    <col min="9738" max="9738" width="5.7109375" customWidth="1"/>
    <col min="9739" max="9739" width="11.7109375" customWidth="1"/>
    <col min="9740" max="9740" width="2.7109375" customWidth="1"/>
    <col min="9741" max="9741" width="15.28515625" customWidth="1"/>
    <col min="9742" max="9742" width="25" customWidth="1"/>
    <col min="9743" max="9743" width="5.42578125" customWidth="1"/>
    <col min="9744" max="9744" width="1.140625" customWidth="1"/>
    <col min="9746" max="9746" width="1.7109375" customWidth="1"/>
    <col min="9747" max="9747" width="11.7109375" customWidth="1"/>
    <col min="9748" max="9748" width="5.140625" customWidth="1"/>
    <col min="9749" max="9749" width="5.5703125" customWidth="1"/>
    <col min="9750" max="9750" width="2.42578125" customWidth="1"/>
    <col min="9751" max="9751" width="9" customWidth="1"/>
    <col min="9752" max="9752" width="15.85546875" customWidth="1"/>
    <col min="9753" max="9753" width="5.28515625" customWidth="1"/>
    <col min="9754" max="9754" width="6" customWidth="1"/>
    <col min="9986" max="9986" width="1.5703125" customWidth="1"/>
    <col min="9987" max="9987" width="3.28515625" customWidth="1"/>
    <col min="9988" max="9988" width="12.42578125" customWidth="1"/>
    <col min="9989" max="9989" width="10.28515625" customWidth="1"/>
    <col min="9990" max="9990" width="4.7109375" customWidth="1"/>
    <col min="9991" max="9991" width="3.140625" customWidth="1"/>
    <col min="9992" max="9992" width="13.7109375" customWidth="1"/>
    <col min="9993" max="9993" width="8.7109375" customWidth="1"/>
    <col min="9994" max="9994" width="5.7109375" customWidth="1"/>
    <col min="9995" max="9995" width="11.7109375" customWidth="1"/>
    <col min="9996" max="9996" width="2.7109375" customWidth="1"/>
    <col min="9997" max="9997" width="15.28515625" customWidth="1"/>
    <col min="9998" max="9998" width="25" customWidth="1"/>
    <col min="9999" max="9999" width="5.42578125" customWidth="1"/>
    <col min="10000" max="10000" width="1.140625" customWidth="1"/>
    <col min="10002" max="10002" width="1.7109375" customWidth="1"/>
    <col min="10003" max="10003" width="11.7109375" customWidth="1"/>
    <col min="10004" max="10004" width="5.140625" customWidth="1"/>
    <col min="10005" max="10005" width="5.5703125" customWidth="1"/>
    <col min="10006" max="10006" width="2.42578125" customWidth="1"/>
    <col min="10007" max="10007" width="9" customWidth="1"/>
    <col min="10008" max="10008" width="15.85546875" customWidth="1"/>
    <col min="10009" max="10009" width="5.28515625" customWidth="1"/>
    <col min="10010" max="10010" width="6" customWidth="1"/>
    <col min="10242" max="10242" width="1.5703125" customWidth="1"/>
    <col min="10243" max="10243" width="3.28515625" customWidth="1"/>
    <col min="10244" max="10244" width="12.42578125" customWidth="1"/>
    <col min="10245" max="10245" width="10.28515625" customWidth="1"/>
    <col min="10246" max="10246" width="4.7109375" customWidth="1"/>
    <col min="10247" max="10247" width="3.140625" customWidth="1"/>
    <col min="10248" max="10248" width="13.7109375" customWidth="1"/>
    <col min="10249" max="10249" width="8.7109375" customWidth="1"/>
    <col min="10250" max="10250" width="5.7109375" customWidth="1"/>
    <col min="10251" max="10251" width="11.7109375" customWidth="1"/>
    <col min="10252" max="10252" width="2.7109375" customWidth="1"/>
    <col min="10253" max="10253" width="15.28515625" customWidth="1"/>
    <col min="10254" max="10254" width="25" customWidth="1"/>
    <col min="10255" max="10255" width="5.42578125" customWidth="1"/>
    <col min="10256" max="10256" width="1.140625" customWidth="1"/>
    <col min="10258" max="10258" width="1.7109375" customWidth="1"/>
    <col min="10259" max="10259" width="11.7109375" customWidth="1"/>
    <col min="10260" max="10260" width="5.140625" customWidth="1"/>
    <col min="10261" max="10261" width="5.5703125" customWidth="1"/>
    <col min="10262" max="10262" width="2.42578125" customWidth="1"/>
    <col min="10263" max="10263" width="9" customWidth="1"/>
    <col min="10264" max="10264" width="15.85546875" customWidth="1"/>
    <col min="10265" max="10265" width="5.28515625" customWidth="1"/>
    <col min="10266" max="10266" width="6" customWidth="1"/>
    <col min="10498" max="10498" width="1.5703125" customWidth="1"/>
    <col min="10499" max="10499" width="3.28515625" customWidth="1"/>
    <col min="10500" max="10500" width="12.42578125" customWidth="1"/>
    <col min="10501" max="10501" width="10.28515625" customWidth="1"/>
    <col min="10502" max="10502" width="4.7109375" customWidth="1"/>
    <col min="10503" max="10503" width="3.140625" customWidth="1"/>
    <col min="10504" max="10504" width="13.7109375" customWidth="1"/>
    <col min="10505" max="10505" width="8.7109375" customWidth="1"/>
    <col min="10506" max="10506" width="5.7109375" customWidth="1"/>
    <col min="10507" max="10507" width="11.7109375" customWidth="1"/>
    <col min="10508" max="10508" width="2.7109375" customWidth="1"/>
    <col min="10509" max="10509" width="15.28515625" customWidth="1"/>
    <col min="10510" max="10510" width="25" customWidth="1"/>
    <col min="10511" max="10511" width="5.42578125" customWidth="1"/>
    <col min="10512" max="10512" width="1.140625" customWidth="1"/>
    <col min="10514" max="10514" width="1.7109375" customWidth="1"/>
    <col min="10515" max="10515" width="11.7109375" customWidth="1"/>
    <col min="10516" max="10516" width="5.140625" customWidth="1"/>
    <col min="10517" max="10517" width="5.5703125" customWidth="1"/>
    <col min="10518" max="10518" width="2.42578125" customWidth="1"/>
    <col min="10519" max="10519" width="9" customWidth="1"/>
    <col min="10520" max="10520" width="15.85546875" customWidth="1"/>
    <col min="10521" max="10521" width="5.28515625" customWidth="1"/>
    <col min="10522" max="10522" width="6" customWidth="1"/>
    <col min="10754" max="10754" width="1.5703125" customWidth="1"/>
    <col min="10755" max="10755" width="3.28515625" customWidth="1"/>
    <col min="10756" max="10756" width="12.42578125" customWidth="1"/>
    <col min="10757" max="10757" width="10.28515625" customWidth="1"/>
    <col min="10758" max="10758" width="4.7109375" customWidth="1"/>
    <col min="10759" max="10759" width="3.140625" customWidth="1"/>
    <col min="10760" max="10760" width="13.7109375" customWidth="1"/>
    <col min="10761" max="10761" width="8.7109375" customWidth="1"/>
    <col min="10762" max="10762" width="5.7109375" customWidth="1"/>
    <col min="10763" max="10763" width="11.7109375" customWidth="1"/>
    <col min="10764" max="10764" width="2.7109375" customWidth="1"/>
    <col min="10765" max="10765" width="15.28515625" customWidth="1"/>
    <col min="10766" max="10766" width="25" customWidth="1"/>
    <col min="10767" max="10767" width="5.42578125" customWidth="1"/>
    <col min="10768" max="10768" width="1.140625" customWidth="1"/>
    <col min="10770" max="10770" width="1.7109375" customWidth="1"/>
    <col min="10771" max="10771" width="11.7109375" customWidth="1"/>
    <col min="10772" max="10772" width="5.140625" customWidth="1"/>
    <col min="10773" max="10773" width="5.5703125" customWidth="1"/>
    <col min="10774" max="10774" width="2.42578125" customWidth="1"/>
    <col min="10775" max="10775" width="9" customWidth="1"/>
    <col min="10776" max="10776" width="15.85546875" customWidth="1"/>
    <col min="10777" max="10777" width="5.28515625" customWidth="1"/>
    <col min="10778" max="10778" width="6" customWidth="1"/>
    <col min="11010" max="11010" width="1.5703125" customWidth="1"/>
    <col min="11011" max="11011" width="3.28515625" customWidth="1"/>
    <col min="11012" max="11012" width="12.42578125" customWidth="1"/>
    <col min="11013" max="11013" width="10.28515625" customWidth="1"/>
    <col min="11014" max="11014" width="4.7109375" customWidth="1"/>
    <col min="11015" max="11015" width="3.140625" customWidth="1"/>
    <col min="11016" max="11016" width="13.7109375" customWidth="1"/>
    <col min="11017" max="11017" width="8.7109375" customWidth="1"/>
    <col min="11018" max="11018" width="5.7109375" customWidth="1"/>
    <col min="11019" max="11019" width="11.7109375" customWidth="1"/>
    <col min="11020" max="11020" width="2.7109375" customWidth="1"/>
    <col min="11021" max="11021" width="15.28515625" customWidth="1"/>
    <col min="11022" max="11022" width="25" customWidth="1"/>
    <col min="11023" max="11023" width="5.42578125" customWidth="1"/>
    <col min="11024" max="11024" width="1.140625" customWidth="1"/>
    <col min="11026" max="11026" width="1.7109375" customWidth="1"/>
    <col min="11027" max="11027" width="11.7109375" customWidth="1"/>
    <col min="11028" max="11028" width="5.140625" customWidth="1"/>
    <col min="11029" max="11029" width="5.5703125" customWidth="1"/>
    <col min="11030" max="11030" width="2.42578125" customWidth="1"/>
    <col min="11031" max="11031" width="9" customWidth="1"/>
    <col min="11032" max="11032" width="15.85546875" customWidth="1"/>
    <col min="11033" max="11033" width="5.28515625" customWidth="1"/>
    <col min="11034" max="11034" width="6" customWidth="1"/>
    <col min="11266" max="11266" width="1.5703125" customWidth="1"/>
    <col min="11267" max="11267" width="3.28515625" customWidth="1"/>
    <col min="11268" max="11268" width="12.42578125" customWidth="1"/>
    <col min="11269" max="11269" width="10.28515625" customWidth="1"/>
    <col min="11270" max="11270" width="4.7109375" customWidth="1"/>
    <col min="11271" max="11271" width="3.140625" customWidth="1"/>
    <col min="11272" max="11272" width="13.7109375" customWidth="1"/>
    <col min="11273" max="11273" width="8.7109375" customWidth="1"/>
    <col min="11274" max="11274" width="5.7109375" customWidth="1"/>
    <col min="11275" max="11275" width="11.7109375" customWidth="1"/>
    <col min="11276" max="11276" width="2.7109375" customWidth="1"/>
    <col min="11277" max="11277" width="15.28515625" customWidth="1"/>
    <col min="11278" max="11278" width="25" customWidth="1"/>
    <col min="11279" max="11279" width="5.42578125" customWidth="1"/>
    <col min="11280" max="11280" width="1.140625" customWidth="1"/>
    <col min="11282" max="11282" width="1.7109375" customWidth="1"/>
    <col min="11283" max="11283" width="11.7109375" customWidth="1"/>
    <col min="11284" max="11284" width="5.140625" customWidth="1"/>
    <col min="11285" max="11285" width="5.5703125" customWidth="1"/>
    <col min="11286" max="11286" width="2.42578125" customWidth="1"/>
    <col min="11287" max="11287" width="9" customWidth="1"/>
    <col min="11288" max="11288" width="15.85546875" customWidth="1"/>
    <col min="11289" max="11289" width="5.28515625" customWidth="1"/>
    <col min="11290" max="11290" width="6" customWidth="1"/>
    <col min="11522" max="11522" width="1.5703125" customWidth="1"/>
    <col min="11523" max="11523" width="3.28515625" customWidth="1"/>
    <col min="11524" max="11524" width="12.42578125" customWidth="1"/>
    <col min="11525" max="11525" width="10.28515625" customWidth="1"/>
    <col min="11526" max="11526" width="4.7109375" customWidth="1"/>
    <col min="11527" max="11527" width="3.140625" customWidth="1"/>
    <col min="11528" max="11528" width="13.7109375" customWidth="1"/>
    <col min="11529" max="11529" width="8.7109375" customWidth="1"/>
    <col min="11530" max="11530" width="5.7109375" customWidth="1"/>
    <col min="11531" max="11531" width="11.7109375" customWidth="1"/>
    <col min="11532" max="11532" width="2.7109375" customWidth="1"/>
    <col min="11533" max="11533" width="15.28515625" customWidth="1"/>
    <col min="11534" max="11534" width="25" customWidth="1"/>
    <col min="11535" max="11535" width="5.42578125" customWidth="1"/>
    <col min="11536" max="11536" width="1.140625" customWidth="1"/>
    <col min="11538" max="11538" width="1.7109375" customWidth="1"/>
    <col min="11539" max="11539" width="11.7109375" customWidth="1"/>
    <col min="11540" max="11540" width="5.140625" customWidth="1"/>
    <col min="11541" max="11541" width="5.5703125" customWidth="1"/>
    <col min="11542" max="11542" width="2.42578125" customWidth="1"/>
    <col min="11543" max="11543" width="9" customWidth="1"/>
    <col min="11544" max="11544" width="15.85546875" customWidth="1"/>
    <col min="11545" max="11545" width="5.28515625" customWidth="1"/>
    <col min="11546" max="11546" width="6" customWidth="1"/>
    <col min="11778" max="11778" width="1.5703125" customWidth="1"/>
    <col min="11779" max="11779" width="3.28515625" customWidth="1"/>
    <col min="11780" max="11780" width="12.42578125" customWidth="1"/>
    <col min="11781" max="11781" width="10.28515625" customWidth="1"/>
    <col min="11782" max="11782" width="4.7109375" customWidth="1"/>
    <col min="11783" max="11783" width="3.140625" customWidth="1"/>
    <col min="11784" max="11784" width="13.7109375" customWidth="1"/>
    <col min="11785" max="11785" width="8.7109375" customWidth="1"/>
    <col min="11786" max="11786" width="5.7109375" customWidth="1"/>
    <col min="11787" max="11787" width="11.7109375" customWidth="1"/>
    <col min="11788" max="11788" width="2.7109375" customWidth="1"/>
    <col min="11789" max="11789" width="15.28515625" customWidth="1"/>
    <col min="11790" max="11790" width="25" customWidth="1"/>
    <col min="11791" max="11791" width="5.42578125" customWidth="1"/>
    <col min="11792" max="11792" width="1.140625" customWidth="1"/>
    <col min="11794" max="11794" width="1.7109375" customWidth="1"/>
    <col min="11795" max="11795" width="11.7109375" customWidth="1"/>
    <col min="11796" max="11796" width="5.140625" customWidth="1"/>
    <col min="11797" max="11797" width="5.5703125" customWidth="1"/>
    <col min="11798" max="11798" width="2.42578125" customWidth="1"/>
    <col min="11799" max="11799" width="9" customWidth="1"/>
    <col min="11800" max="11800" width="15.85546875" customWidth="1"/>
    <col min="11801" max="11801" width="5.28515625" customWidth="1"/>
    <col min="11802" max="11802" width="6" customWidth="1"/>
    <col min="12034" max="12034" width="1.5703125" customWidth="1"/>
    <col min="12035" max="12035" width="3.28515625" customWidth="1"/>
    <col min="12036" max="12036" width="12.42578125" customWidth="1"/>
    <col min="12037" max="12037" width="10.28515625" customWidth="1"/>
    <col min="12038" max="12038" width="4.7109375" customWidth="1"/>
    <col min="12039" max="12039" width="3.140625" customWidth="1"/>
    <col min="12040" max="12040" width="13.7109375" customWidth="1"/>
    <col min="12041" max="12041" width="8.7109375" customWidth="1"/>
    <col min="12042" max="12042" width="5.7109375" customWidth="1"/>
    <col min="12043" max="12043" width="11.7109375" customWidth="1"/>
    <col min="12044" max="12044" width="2.7109375" customWidth="1"/>
    <col min="12045" max="12045" width="15.28515625" customWidth="1"/>
    <col min="12046" max="12046" width="25" customWidth="1"/>
    <col min="12047" max="12047" width="5.42578125" customWidth="1"/>
    <col min="12048" max="12048" width="1.140625" customWidth="1"/>
    <col min="12050" max="12050" width="1.7109375" customWidth="1"/>
    <col min="12051" max="12051" width="11.7109375" customWidth="1"/>
    <col min="12052" max="12052" width="5.140625" customWidth="1"/>
    <col min="12053" max="12053" width="5.5703125" customWidth="1"/>
    <col min="12054" max="12054" width="2.42578125" customWidth="1"/>
    <col min="12055" max="12055" width="9" customWidth="1"/>
    <col min="12056" max="12056" width="15.85546875" customWidth="1"/>
    <col min="12057" max="12057" width="5.28515625" customWidth="1"/>
    <col min="12058" max="12058" width="6" customWidth="1"/>
    <col min="12290" max="12290" width="1.5703125" customWidth="1"/>
    <col min="12291" max="12291" width="3.28515625" customWidth="1"/>
    <col min="12292" max="12292" width="12.42578125" customWidth="1"/>
    <col min="12293" max="12293" width="10.28515625" customWidth="1"/>
    <col min="12294" max="12294" width="4.7109375" customWidth="1"/>
    <col min="12295" max="12295" width="3.140625" customWidth="1"/>
    <col min="12296" max="12296" width="13.7109375" customWidth="1"/>
    <col min="12297" max="12297" width="8.7109375" customWidth="1"/>
    <col min="12298" max="12298" width="5.7109375" customWidth="1"/>
    <col min="12299" max="12299" width="11.7109375" customWidth="1"/>
    <col min="12300" max="12300" width="2.7109375" customWidth="1"/>
    <col min="12301" max="12301" width="15.28515625" customWidth="1"/>
    <col min="12302" max="12302" width="25" customWidth="1"/>
    <col min="12303" max="12303" width="5.42578125" customWidth="1"/>
    <col min="12304" max="12304" width="1.140625" customWidth="1"/>
    <col min="12306" max="12306" width="1.7109375" customWidth="1"/>
    <col min="12307" max="12307" width="11.7109375" customWidth="1"/>
    <col min="12308" max="12308" width="5.140625" customWidth="1"/>
    <col min="12309" max="12309" width="5.5703125" customWidth="1"/>
    <col min="12310" max="12310" width="2.42578125" customWidth="1"/>
    <col min="12311" max="12311" width="9" customWidth="1"/>
    <col min="12312" max="12312" width="15.85546875" customWidth="1"/>
    <col min="12313" max="12313" width="5.28515625" customWidth="1"/>
    <col min="12314" max="12314" width="6" customWidth="1"/>
    <col min="12546" max="12546" width="1.5703125" customWidth="1"/>
    <col min="12547" max="12547" width="3.28515625" customWidth="1"/>
    <col min="12548" max="12548" width="12.42578125" customWidth="1"/>
    <col min="12549" max="12549" width="10.28515625" customWidth="1"/>
    <col min="12550" max="12550" width="4.7109375" customWidth="1"/>
    <col min="12551" max="12551" width="3.140625" customWidth="1"/>
    <col min="12552" max="12552" width="13.7109375" customWidth="1"/>
    <col min="12553" max="12553" width="8.7109375" customWidth="1"/>
    <col min="12554" max="12554" width="5.7109375" customWidth="1"/>
    <col min="12555" max="12555" width="11.7109375" customWidth="1"/>
    <col min="12556" max="12556" width="2.7109375" customWidth="1"/>
    <col min="12557" max="12557" width="15.28515625" customWidth="1"/>
    <col min="12558" max="12558" width="25" customWidth="1"/>
    <col min="12559" max="12559" width="5.42578125" customWidth="1"/>
    <col min="12560" max="12560" width="1.140625" customWidth="1"/>
    <col min="12562" max="12562" width="1.7109375" customWidth="1"/>
    <col min="12563" max="12563" width="11.7109375" customWidth="1"/>
    <col min="12564" max="12564" width="5.140625" customWidth="1"/>
    <col min="12565" max="12565" width="5.5703125" customWidth="1"/>
    <col min="12566" max="12566" width="2.42578125" customWidth="1"/>
    <col min="12567" max="12567" width="9" customWidth="1"/>
    <col min="12568" max="12568" width="15.85546875" customWidth="1"/>
    <col min="12569" max="12569" width="5.28515625" customWidth="1"/>
    <col min="12570" max="12570" width="6" customWidth="1"/>
    <col min="12802" max="12802" width="1.5703125" customWidth="1"/>
    <col min="12803" max="12803" width="3.28515625" customWidth="1"/>
    <col min="12804" max="12804" width="12.42578125" customWidth="1"/>
    <col min="12805" max="12805" width="10.28515625" customWidth="1"/>
    <col min="12806" max="12806" width="4.7109375" customWidth="1"/>
    <col min="12807" max="12807" width="3.140625" customWidth="1"/>
    <col min="12808" max="12808" width="13.7109375" customWidth="1"/>
    <col min="12809" max="12809" width="8.7109375" customWidth="1"/>
    <col min="12810" max="12810" width="5.7109375" customWidth="1"/>
    <col min="12811" max="12811" width="11.7109375" customWidth="1"/>
    <col min="12812" max="12812" width="2.7109375" customWidth="1"/>
    <col min="12813" max="12813" width="15.28515625" customWidth="1"/>
    <col min="12814" max="12814" width="25" customWidth="1"/>
    <col min="12815" max="12815" width="5.42578125" customWidth="1"/>
    <col min="12816" max="12816" width="1.140625" customWidth="1"/>
    <col min="12818" max="12818" width="1.7109375" customWidth="1"/>
    <col min="12819" max="12819" width="11.7109375" customWidth="1"/>
    <col min="12820" max="12820" width="5.140625" customWidth="1"/>
    <col min="12821" max="12821" width="5.5703125" customWidth="1"/>
    <col min="12822" max="12822" width="2.42578125" customWidth="1"/>
    <col min="12823" max="12823" width="9" customWidth="1"/>
    <col min="12824" max="12824" width="15.85546875" customWidth="1"/>
    <col min="12825" max="12825" width="5.28515625" customWidth="1"/>
    <col min="12826" max="12826" width="6" customWidth="1"/>
    <col min="13058" max="13058" width="1.5703125" customWidth="1"/>
    <col min="13059" max="13059" width="3.28515625" customWidth="1"/>
    <col min="13060" max="13060" width="12.42578125" customWidth="1"/>
    <col min="13061" max="13061" width="10.28515625" customWidth="1"/>
    <col min="13062" max="13062" width="4.7109375" customWidth="1"/>
    <col min="13063" max="13063" width="3.140625" customWidth="1"/>
    <col min="13064" max="13064" width="13.7109375" customWidth="1"/>
    <col min="13065" max="13065" width="8.7109375" customWidth="1"/>
    <col min="13066" max="13066" width="5.7109375" customWidth="1"/>
    <col min="13067" max="13067" width="11.7109375" customWidth="1"/>
    <col min="13068" max="13068" width="2.7109375" customWidth="1"/>
    <col min="13069" max="13069" width="15.28515625" customWidth="1"/>
    <col min="13070" max="13070" width="25" customWidth="1"/>
    <col min="13071" max="13071" width="5.42578125" customWidth="1"/>
    <col min="13072" max="13072" width="1.140625" customWidth="1"/>
    <col min="13074" max="13074" width="1.7109375" customWidth="1"/>
    <col min="13075" max="13075" width="11.7109375" customWidth="1"/>
    <col min="13076" max="13076" width="5.140625" customWidth="1"/>
    <col min="13077" max="13077" width="5.5703125" customWidth="1"/>
    <col min="13078" max="13078" width="2.42578125" customWidth="1"/>
    <col min="13079" max="13079" width="9" customWidth="1"/>
    <col min="13080" max="13080" width="15.85546875" customWidth="1"/>
    <col min="13081" max="13081" width="5.28515625" customWidth="1"/>
    <col min="13082" max="13082" width="6" customWidth="1"/>
    <col min="13314" max="13314" width="1.5703125" customWidth="1"/>
    <col min="13315" max="13315" width="3.28515625" customWidth="1"/>
    <col min="13316" max="13316" width="12.42578125" customWidth="1"/>
    <col min="13317" max="13317" width="10.28515625" customWidth="1"/>
    <col min="13318" max="13318" width="4.7109375" customWidth="1"/>
    <col min="13319" max="13319" width="3.140625" customWidth="1"/>
    <col min="13320" max="13320" width="13.7109375" customWidth="1"/>
    <col min="13321" max="13321" width="8.7109375" customWidth="1"/>
    <col min="13322" max="13322" width="5.7109375" customWidth="1"/>
    <col min="13323" max="13323" width="11.7109375" customWidth="1"/>
    <col min="13324" max="13324" width="2.7109375" customWidth="1"/>
    <col min="13325" max="13325" width="15.28515625" customWidth="1"/>
    <col min="13326" max="13326" width="25" customWidth="1"/>
    <col min="13327" max="13327" width="5.42578125" customWidth="1"/>
    <col min="13328" max="13328" width="1.140625" customWidth="1"/>
    <col min="13330" max="13330" width="1.7109375" customWidth="1"/>
    <col min="13331" max="13331" width="11.7109375" customWidth="1"/>
    <col min="13332" max="13332" width="5.140625" customWidth="1"/>
    <col min="13333" max="13333" width="5.5703125" customWidth="1"/>
    <col min="13334" max="13334" width="2.42578125" customWidth="1"/>
    <col min="13335" max="13335" width="9" customWidth="1"/>
    <col min="13336" max="13336" width="15.85546875" customWidth="1"/>
    <col min="13337" max="13337" width="5.28515625" customWidth="1"/>
    <col min="13338" max="13338" width="6" customWidth="1"/>
    <col min="13570" max="13570" width="1.5703125" customWidth="1"/>
    <col min="13571" max="13571" width="3.28515625" customWidth="1"/>
    <col min="13572" max="13572" width="12.42578125" customWidth="1"/>
    <col min="13573" max="13573" width="10.28515625" customWidth="1"/>
    <col min="13574" max="13574" width="4.7109375" customWidth="1"/>
    <col min="13575" max="13575" width="3.140625" customWidth="1"/>
    <col min="13576" max="13576" width="13.7109375" customWidth="1"/>
    <col min="13577" max="13577" width="8.7109375" customWidth="1"/>
    <col min="13578" max="13578" width="5.7109375" customWidth="1"/>
    <col min="13579" max="13579" width="11.7109375" customWidth="1"/>
    <col min="13580" max="13580" width="2.7109375" customWidth="1"/>
    <col min="13581" max="13581" width="15.28515625" customWidth="1"/>
    <col min="13582" max="13582" width="25" customWidth="1"/>
    <col min="13583" max="13583" width="5.42578125" customWidth="1"/>
    <col min="13584" max="13584" width="1.140625" customWidth="1"/>
    <col min="13586" max="13586" width="1.7109375" customWidth="1"/>
    <col min="13587" max="13587" width="11.7109375" customWidth="1"/>
    <col min="13588" max="13588" width="5.140625" customWidth="1"/>
    <col min="13589" max="13589" width="5.5703125" customWidth="1"/>
    <col min="13590" max="13590" width="2.42578125" customWidth="1"/>
    <col min="13591" max="13591" width="9" customWidth="1"/>
    <col min="13592" max="13592" width="15.85546875" customWidth="1"/>
    <col min="13593" max="13593" width="5.28515625" customWidth="1"/>
    <col min="13594" max="13594" width="6" customWidth="1"/>
    <col min="13826" max="13826" width="1.5703125" customWidth="1"/>
    <col min="13827" max="13827" width="3.28515625" customWidth="1"/>
    <col min="13828" max="13828" width="12.42578125" customWidth="1"/>
    <col min="13829" max="13829" width="10.28515625" customWidth="1"/>
    <col min="13830" max="13830" width="4.7109375" customWidth="1"/>
    <col min="13831" max="13831" width="3.140625" customWidth="1"/>
    <col min="13832" max="13832" width="13.7109375" customWidth="1"/>
    <col min="13833" max="13833" width="8.7109375" customWidth="1"/>
    <col min="13834" max="13834" width="5.7109375" customWidth="1"/>
    <col min="13835" max="13835" width="11.7109375" customWidth="1"/>
    <col min="13836" max="13836" width="2.7109375" customWidth="1"/>
    <col min="13837" max="13837" width="15.28515625" customWidth="1"/>
    <col min="13838" max="13838" width="25" customWidth="1"/>
    <col min="13839" max="13839" width="5.42578125" customWidth="1"/>
    <col min="13840" max="13840" width="1.140625" customWidth="1"/>
    <col min="13842" max="13842" width="1.7109375" customWidth="1"/>
    <col min="13843" max="13843" width="11.7109375" customWidth="1"/>
    <col min="13844" max="13844" width="5.140625" customWidth="1"/>
    <col min="13845" max="13845" width="5.5703125" customWidth="1"/>
    <col min="13846" max="13846" width="2.42578125" customWidth="1"/>
    <col min="13847" max="13847" width="9" customWidth="1"/>
    <col min="13848" max="13848" width="15.85546875" customWidth="1"/>
    <col min="13849" max="13849" width="5.28515625" customWidth="1"/>
    <col min="13850" max="13850" width="6" customWidth="1"/>
    <col min="14082" max="14082" width="1.5703125" customWidth="1"/>
    <col min="14083" max="14083" width="3.28515625" customWidth="1"/>
    <col min="14084" max="14084" width="12.42578125" customWidth="1"/>
    <col min="14085" max="14085" width="10.28515625" customWidth="1"/>
    <col min="14086" max="14086" width="4.7109375" customWidth="1"/>
    <col min="14087" max="14087" width="3.140625" customWidth="1"/>
    <col min="14088" max="14088" width="13.7109375" customWidth="1"/>
    <col min="14089" max="14089" width="8.7109375" customWidth="1"/>
    <col min="14090" max="14090" width="5.7109375" customWidth="1"/>
    <col min="14091" max="14091" width="11.7109375" customWidth="1"/>
    <col min="14092" max="14092" width="2.7109375" customWidth="1"/>
    <col min="14093" max="14093" width="15.28515625" customWidth="1"/>
    <col min="14094" max="14094" width="25" customWidth="1"/>
    <col min="14095" max="14095" width="5.42578125" customWidth="1"/>
    <col min="14096" max="14096" width="1.140625" customWidth="1"/>
    <col min="14098" max="14098" width="1.7109375" customWidth="1"/>
    <col min="14099" max="14099" width="11.7109375" customWidth="1"/>
    <col min="14100" max="14100" width="5.140625" customWidth="1"/>
    <col min="14101" max="14101" width="5.5703125" customWidth="1"/>
    <col min="14102" max="14102" width="2.42578125" customWidth="1"/>
    <col min="14103" max="14103" width="9" customWidth="1"/>
    <col min="14104" max="14104" width="15.85546875" customWidth="1"/>
    <col min="14105" max="14105" width="5.28515625" customWidth="1"/>
    <col min="14106" max="14106" width="6" customWidth="1"/>
    <col min="14338" max="14338" width="1.5703125" customWidth="1"/>
    <col min="14339" max="14339" width="3.28515625" customWidth="1"/>
    <col min="14340" max="14340" width="12.42578125" customWidth="1"/>
    <col min="14341" max="14341" width="10.28515625" customWidth="1"/>
    <col min="14342" max="14342" width="4.7109375" customWidth="1"/>
    <col min="14343" max="14343" width="3.140625" customWidth="1"/>
    <col min="14344" max="14344" width="13.7109375" customWidth="1"/>
    <col min="14345" max="14345" width="8.7109375" customWidth="1"/>
    <col min="14346" max="14346" width="5.7109375" customWidth="1"/>
    <col min="14347" max="14347" width="11.7109375" customWidth="1"/>
    <col min="14348" max="14348" width="2.7109375" customWidth="1"/>
    <col min="14349" max="14349" width="15.28515625" customWidth="1"/>
    <col min="14350" max="14350" width="25" customWidth="1"/>
    <col min="14351" max="14351" width="5.42578125" customWidth="1"/>
    <col min="14352" max="14352" width="1.140625" customWidth="1"/>
    <col min="14354" max="14354" width="1.7109375" customWidth="1"/>
    <col min="14355" max="14355" width="11.7109375" customWidth="1"/>
    <col min="14356" max="14356" width="5.140625" customWidth="1"/>
    <col min="14357" max="14357" width="5.5703125" customWidth="1"/>
    <col min="14358" max="14358" width="2.42578125" customWidth="1"/>
    <col min="14359" max="14359" width="9" customWidth="1"/>
    <col min="14360" max="14360" width="15.85546875" customWidth="1"/>
    <col min="14361" max="14361" width="5.28515625" customWidth="1"/>
    <col min="14362" max="14362" width="6" customWidth="1"/>
    <col min="14594" max="14594" width="1.5703125" customWidth="1"/>
    <col min="14595" max="14595" width="3.28515625" customWidth="1"/>
    <col min="14596" max="14596" width="12.42578125" customWidth="1"/>
    <col min="14597" max="14597" width="10.28515625" customWidth="1"/>
    <col min="14598" max="14598" width="4.7109375" customWidth="1"/>
    <col min="14599" max="14599" width="3.140625" customWidth="1"/>
    <col min="14600" max="14600" width="13.7109375" customWidth="1"/>
    <col min="14601" max="14601" width="8.7109375" customWidth="1"/>
    <col min="14602" max="14602" width="5.7109375" customWidth="1"/>
    <col min="14603" max="14603" width="11.7109375" customWidth="1"/>
    <col min="14604" max="14604" width="2.7109375" customWidth="1"/>
    <col min="14605" max="14605" width="15.28515625" customWidth="1"/>
    <col min="14606" max="14606" width="25" customWidth="1"/>
    <col min="14607" max="14607" width="5.42578125" customWidth="1"/>
    <col min="14608" max="14608" width="1.140625" customWidth="1"/>
    <col min="14610" max="14610" width="1.7109375" customWidth="1"/>
    <col min="14611" max="14611" width="11.7109375" customWidth="1"/>
    <col min="14612" max="14612" width="5.140625" customWidth="1"/>
    <col min="14613" max="14613" width="5.5703125" customWidth="1"/>
    <col min="14614" max="14614" width="2.42578125" customWidth="1"/>
    <col min="14615" max="14615" width="9" customWidth="1"/>
    <col min="14616" max="14616" width="15.85546875" customWidth="1"/>
    <col min="14617" max="14617" width="5.28515625" customWidth="1"/>
    <col min="14618" max="14618" width="6" customWidth="1"/>
    <col min="14850" max="14850" width="1.5703125" customWidth="1"/>
    <col min="14851" max="14851" width="3.28515625" customWidth="1"/>
    <col min="14852" max="14852" width="12.42578125" customWidth="1"/>
    <col min="14853" max="14853" width="10.28515625" customWidth="1"/>
    <col min="14854" max="14854" width="4.7109375" customWidth="1"/>
    <col min="14855" max="14855" width="3.140625" customWidth="1"/>
    <col min="14856" max="14856" width="13.7109375" customWidth="1"/>
    <col min="14857" max="14857" width="8.7109375" customWidth="1"/>
    <col min="14858" max="14858" width="5.7109375" customWidth="1"/>
    <col min="14859" max="14859" width="11.7109375" customWidth="1"/>
    <col min="14860" max="14860" width="2.7109375" customWidth="1"/>
    <col min="14861" max="14861" width="15.28515625" customWidth="1"/>
    <col min="14862" max="14862" width="25" customWidth="1"/>
    <col min="14863" max="14863" width="5.42578125" customWidth="1"/>
    <col min="14864" max="14864" width="1.140625" customWidth="1"/>
    <col min="14866" max="14866" width="1.7109375" customWidth="1"/>
    <col min="14867" max="14867" width="11.7109375" customWidth="1"/>
    <col min="14868" max="14868" width="5.140625" customWidth="1"/>
    <col min="14869" max="14869" width="5.5703125" customWidth="1"/>
    <col min="14870" max="14870" width="2.42578125" customWidth="1"/>
    <col min="14871" max="14871" width="9" customWidth="1"/>
    <col min="14872" max="14872" width="15.85546875" customWidth="1"/>
    <col min="14873" max="14873" width="5.28515625" customWidth="1"/>
    <col min="14874" max="14874" width="6" customWidth="1"/>
    <col min="15106" max="15106" width="1.5703125" customWidth="1"/>
    <col min="15107" max="15107" width="3.28515625" customWidth="1"/>
    <col min="15108" max="15108" width="12.42578125" customWidth="1"/>
    <col min="15109" max="15109" width="10.28515625" customWidth="1"/>
    <col min="15110" max="15110" width="4.7109375" customWidth="1"/>
    <col min="15111" max="15111" width="3.140625" customWidth="1"/>
    <col min="15112" max="15112" width="13.7109375" customWidth="1"/>
    <col min="15113" max="15113" width="8.7109375" customWidth="1"/>
    <col min="15114" max="15114" width="5.7109375" customWidth="1"/>
    <col min="15115" max="15115" width="11.7109375" customWidth="1"/>
    <col min="15116" max="15116" width="2.7109375" customWidth="1"/>
    <col min="15117" max="15117" width="15.28515625" customWidth="1"/>
    <col min="15118" max="15118" width="25" customWidth="1"/>
    <col min="15119" max="15119" width="5.42578125" customWidth="1"/>
    <col min="15120" max="15120" width="1.140625" customWidth="1"/>
    <col min="15122" max="15122" width="1.7109375" customWidth="1"/>
    <col min="15123" max="15123" width="11.7109375" customWidth="1"/>
    <col min="15124" max="15124" width="5.140625" customWidth="1"/>
    <col min="15125" max="15125" width="5.5703125" customWidth="1"/>
    <col min="15126" max="15126" width="2.42578125" customWidth="1"/>
    <col min="15127" max="15127" width="9" customWidth="1"/>
    <col min="15128" max="15128" width="15.85546875" customWidth="1"/>
    <col min="15129" max="15129" width="5.28515625" customWidth="1"/>
    <col min="15130" max="15130" width="6" customWidth="1"/>
    <col min="15362" max="15362" width="1.5703125" customWidth="1"/>
    <col min="15363" max="15363" width="3.28515625" customWidth="1"/>
    <col min="15364" max="15364" width="12.42578125" customWidth="1"/>
    <col min="15365" max="15365" width="10.28515625" customWidth="1"/>
    <col min="15366" max="15366" width="4.7109375" customWidth="1"/>
    <col min="15367" max="15367" width="3.140625" customWidth="1"/>
    <col min="15368" max="15368" width="13.7109375" customWidth="1"/>
    <col min="15369" max="15369" width="8.7109375" customWidth="1"/>
    <col min="15370" max="15370" width="5.7109375" customWidth="1"/>
    <col min="15371" max="15371" width="11.7109375" customWidth="1"/>
    <col min="15372" max="15372" width="2.7109375" customWidth="1"/>
    <col min="15373" max="15373" width="15.28515625" customWidth="1"/>
    <col min="15374" max="15374" width="25" customWidth="1"/>
    <col min="15375" max="15375" width="5.42578125" customWidth="1"/>
    <col min="15376" max="15376" width="1.140625" customWidth="1"/>
    <col min="15378" max="15378" width="1.7109375" customWidth="1"/>
    <col min="15379" max="15379" width="11.7109375" customWidth="1"/>
    <col min="15380" max="15380" width="5.140625" customWidth="1"/>
    <col min="15381" max="15381" width="5.5703125" customWidth="1"/>
    <col min="15382" max="15382" width="2.42578125" customWidth="1"/>
    <col min="15383" max="15383" width="9" customWidth="1"/>
    <col min="15384" max="15384" width="15.85546875" customWidth="1"/>
    <col min="15385" max="15385" width="5.28515625" customWidth="1"/>
    <col min="15386" max="15386" width="6" customWidth="1"/>
    <col min="15618" max="15618" width="1.5703125" customWidth="1"/>
    <col min="15619" max="15619" width="3.28515625" customWidth="1"/>
    <col min="15620" max="15620" width="12.42578125" customWidth="1"/>
    <col min="15621" max="15621" width="10.28515625" customWidth="1"/>
    <col min="15622" max="15622" width="4.7109375" customWidth="1"/>
    <col min="15623" max="15623" width="3.140625" customWidth="1"/>
    <col min="15624" max="15624" width="13.7109375" customWidth="1"/>
    <col min="15625" max="15625" width="8.7109375" customWidth="1"/>
    <col min="15626" max="15626" width="5.7109375" customWidth="1"/>
    <col min="15627" max="15627" width="11.7109375" customWidth="1"/>
    <col min="15628" max="15628" width="2.7109375" customWidth="1"/>
    <col min="15629" max="15629" width="15.28515625" customWidth="1"/>
    <col min="15630" max="15630" width="25" customWidth="1"/>
    <col min="15631" max="15631" width="5.42578125" customWidth="1"/>
    <col min="15632" max="15632" width="1.140625" customWidth="1"/>
    <col min="15634" max="15634" width="1.7109375" customWidth="1"/>
    <col min="15635" max="15635" width="11.7109375" customWidth="1"/>
    <col min="15636" max="15636" width="5.140625" customWidth="1"/>
    <col min="15637" max="15637" width="5.5703125" customWidth="1"/>
    <col min="15638" max="15638" width="2.42578125" customWidth="1"/>
    <col min="15639" max="15639" width="9" customWidth="1"/>
    <col min="15640" max="15640" width="15.85546875" customWidth="1"/>
    <col min="15641" max="15641" width="5.28515625" customWidth="1"/>
    <col min="15642" max="15642" width="6" customWidth="1"/>
    <col min="15874" max="15874" width="1.5703125" customWidth="1"/>
    <col min="15875" max="15875" width="3.28515625" customWidth="1"/>
    <col min="15876" max="15876" width="12.42578125" customWidth="1"/>
    <col min="15877" max="15877" width="10.28515625" customWidth="1"/>
    <col min="15878" max="15878" width="4.7109375" customWidth="1"/>
    <col min="15879" max="15879" width="3.140625" customWidth="1"/>
    <col min="15880" max="15880" width="13.7109375" customWidth="1"/>
    <col min="15881" max="15881" width="8.7109375" customWidth="1"/>
    <col min="15882" max="15882" width="5.7109375" customWidth="1"/>
    <col min="15883" max="15883" width="11.7109375" customWidth="1"/>
    <col min="15884" max="15884" width="2.7109375" customWidth="1"/>
    <col min="15885" max="15885" width="15.28515625" customWidth="1"/>
    <col min="15886" max="15886" width="25" customWidth="1"/>
    <col min="15887" max="15887" width="5.42578125" customWidth="1"/>
    <col min="15888" max="15888" width="1.140625" customWidth="1"/>
    <col min="15890" max="15890" width="1.7109375" customWidth="1"/>
    <col min="15891" max="15891" width="11.7109375" customWidth="1"/>
    <col min="15892" max="15892" width="5.140625" customWidth="1"/>
    <col min="15893" max="15893" width="5.5703125" customWidth="1"/>
    <col min="15894" max="15894" width="2.42578125" customWidth="1"/>
    <col min="15895" max="15895" width="9" customWidth="1"/>
    <col min="15896" max="15896" width="15.85546875" customWidth="1"/>
    <col min="15897" max="15897" width="5.28515625" customWidth="1"/>
    <col min="15898" max="15898" width="6" customWidth="1"/>
    <col min="16130" max="16130" width="1.5703125" customWidth="1"/>
    <col min="16131" max="16131" width="3.28515625" customWidth="1"/>
    <col min="16132" max="16132" width="12.42578125" customWidth="1"/>
    <col min="16133" max="16133" width="10.28515625" customWidth="1"/>
    <col min="16134" max="16134" width="4.7109375" customWidth="1"/>
    <col min="16135" max="16135" width="3.140625" customWidth="1"/>
    <col min="16136" max="16136" width="13.7109375" customWidth="1"/>
    <col min="16137" max="16137" width="8.7109375" customWidth="1"/>
    <col min="16138" max="16138" width="5.7109375" customWidth="1"/>
    <col min="16139" max="16139" width="11.7109375" customWidth="1"/>
    <col min="16140" max="16140" width="2.7109375" customWidth="1"/>
    <col min="16141" max="16141" width="15.28515625" customWidth="1"/>
    <col min="16142" max="16142" width="25" customWidth="1"/>
    <col min="16143" max="16143" width="5.42578125" customWidth="1"/>
    <col min="16144" max="16144" width="1.140625" customWidth="1"/>
    <col min="16146" max="16146" width="1.7109375" customWidth="1"/>
    <col min="16147" max="16147" width="11.7109375" customWidth="1"/>
    <col min="16148" max="16148" width="5.140625" customWidth="1"/>
    <col min="16149" max="16149" width="5.5703125" customWidth="1"/>
    <col min="16150" max="16150" width="2.42578125" customWidth="1"/>
    <col min="16151" max="16151" width="9" customWidth="1"/>
    <col min="16152" max="16152" width="15.85546875" customWidth="1"/>
    <col min="16153" max="16153" width="5.28515625" customWidth="1"/>
    <col min="16154" max="16154" width="6" customWidth="1"/>
  </cols>
  <sheetData>
    <row r="1" spans="1:17" s="128" customFormat="1" ht="20.25">
      <c r="B1" s="543" t="s">
        <v>184</v>
      </c>
      <c r="C1" s="454"/>
      <c r="D1" s="454"/>
      <c r="E1" s="454"/>
      <c r="F1" s="454"/>
      <c r="G1" s="454"/>
      <c r="H1" s="454"/>
      <c r="I1" s="454"/>
      <c r="J1" s="454"/>
      <c r="K1" s="454"/>
      <c r="L1" s="454"/>
      <c r="M1" s="454"/>
      <c r="N1" s="454"/>
      <c r="O1" s="454"/>
      <c r="P1" s="454"/>
    </row>
    <row r="2" spans="1:17" s="128" customFormat="1" ht="10.15" customHeight="1">
      <c r="C2" s="129"/>
      <c r="D2" s="129"/>
      <c r="E2" s="129"/>
      <c r="F2" s="129"/>
      <c r="G2" s="129"/>
      <c r="H2" s="129"/>
      <c r="I2" s="129"/>
      <c r="J2" s="129"/>
      <c r="K2" s="129"/>
      <c r="L2" s="129"/>
    </row>
    <row r="3" spans="1:17" s="128" customFormat="1" ht="9.75" customHeight="1" thickBot="1">
      <c r="Q3" s="129"/>
    </row>
    <row r="4" spans="1:17" s="128" customFormat="1" ht="6" customHeight="1">
      <c r="A4" s="149"/>
      <c r="B4" s="150"/>
      <c r="C4" s="150"/>
      <c r="D4" s="150"/>
      <c r="E4" s="150"/>
      <c r="F4" s="150"/>
      <c r="G4" s="150"/>
      <c r="H4" s="150"/>
      <c r="I4" s="150"/>
      <c r="J4" s="150"/>
      <c r="K4" s="150"/>
      <c r="L4" s="150"/>
      <c r="M4" s="150"/>
      <c r="N4" s="150"/>
      <c r="O4" s="150"/>
      <c r="P4" s="150"/>
      <c r="Q4" s="151"/>
    </row>
    <row r="5" spans="1:17" s="128" customFormat="1" ht="21" customHeight="1">
      <c r="A5" s="152"/>
      <c r="B5" s="544" t="s">
        <v>99</v>
      </c>
      <c r="C5" s="545"/>
      <c r="D5" s="545"/>
      <c r="E5" s="545"/>
      <c r="F5" s="545"/>
      <c r="G5" s="545"/>
      <c r="H5" s="545"/>
      <c r="I5" s="545"/>
      <c r="J5" s="545"/>
      <c r="K5" s="545"/>
      <c r="L5" s="545"/>
      <c r="M5" s="546"/>
      <c r="N5" s="546"/>
      <c r="O5" s="546"/>
      <c r="P5" s="546"/>
      <c r="Q5" s="156"/>
    </row>
    <row r="6" spans="1:17" s="128" customFormat="1" ht="21" customHeight="1">
      <c r="A6" s="152"/>
      <c r="B6" s="544" t="s">
        <v>86</v>
      </c>
      <c r="C6" s="544"/>
      <c r="D6" s="544"/>
      <c r="E6" s="544"/>
      <c r="F6" s="544"/>
      <c r="G6" s="544"/>
      <c r="H6" s="544"/>
      <c r="I6" s="544"/>
      <c r="J6" s="544"/>
      <c r="K6" s="544"/>
      <c r="L6" s="544"/>
      <c r="M6" s="544"/>
      <c r="N6" s="544"/>
      <c r="O6" s="546"/>
      <c r="P6" s="546"/>
      <c r="Q6" s="156"/>
    </row>
    <row r="7" spans="1:17" s="128" customFormat="1" ht="8.25" customHeight="1" thickBot="1">
      <c r="A7" s="152"/>
      <c r="B7" s="183"/>
      <c r="C7" s="171"/>
      <c r="D7" s="171"/>
      <c r="E7" s="171"/>
      <c r="F7" s="171"/>
      <c r="G7" s="171"/>
      <c r="H7" s="171"/>
      <c r="I7" s="171"/>
      <c r="J7" s="171"/>
      <c r="K7" s="171"/>
      <c r="L7" s="171"/>
      <c r="M7" s="171"/>
      <c r="N7" s="171"/>
      <c r="O7" s="129"/>
      <c r="P7" s="129"/>
      <c r="Q7" s="156"/>
    </row>
    <row r="8" spans="1:17" s="128" customFormat="1" ht="30.75" customHeight="1" thickBot="1">
      <c r="A8" s="152"/>
      <c r="B8" s="183"/>
      <c r="C8" s="450" t="s">
        <v>179</v>
      </c>
      <c r="D8" s="451"/>
      <c r="E8" s="239"/>
      <c r="F8" s="239"/>
      <c r="G8" s="493" t="s">
        <v>90</v>
      </c>
      <c r="H8" s="494"/>
      <c r="I8" s="495"/>
      <c r="J8" s="240">
        <f>IF(I17="x",90,IF(I13="x",IF(I20="x",MIN(70+IF(N13="x",15)+IF(N14="x",15)+IF(N15="x",15)+IF(N16="x",15)+IF(N17="x",15),80),IF(I21="x",MIN(45+IF(N13="x",15)+IF(N14="x",15)+IF(N15="x",15)+IF(N16="x",15)+IF(N17="x",0),60),)),IF(I14="x",IF(I20="x",MIN(60+IF(N13="x",15)+IF(N14="x",15)+IF(N15="x",15)+IF(N16="x",15)+IF(N17="x",15),75),IF(I21="x",MIN(35+IF(N13="x",15)+IF(N14="x",15)+IF(N15="x",15)+IF(N16="x",15)+IF(N17="x",0),50),)),IF(I15="x",IF(I20="x",MIN(50+IF(N13="x",15)+IF(N14="x",15)+IF(N15="x",15)+IF(N16="x",15)+IF(N17="x",15),65),IF(I21="x",MIN(25+IF(N13="x",15)+IF(N14="x",15)+IF(N15="x",15)+IF(N16="x",15)+IF(N17="x",0),40),)),IF(I16="x",IF(I20="x",MIN(0+IF(N20="x",80)+IF(N21="x",90),0),IF(I21="x",MIN(0+IF(N20="x",80)+IF(N21="x",90),100),)),)))))</f>
        <v>0</v>
      </c>
      <c r="K8" s="172" t="s">
        <v>70</v>
      </c>
      <c r="L8" s="173" t="s">
        <v>189</v>
      </c>
      <c r="M8" s="171"/>
      <c r="N8" s="171"/>
      <c r="O8" s="129"/>
      <c r="P8" s="129"/>
      <c r="Q8" s="156"/>
    </row>
    <row r="9" spans="1:17" s="128" customFormat="1" ht="8.25" customHeight="1" thickBot="1">
      <c r="A9" s="152"/>
      <c r="B9" s="183"/>
      <c r="C9" s="241"/>
      <c r="D9" s="242"/>
      <c r="E9" s="239"/>
      <c r="F9" s="239"/>
      <c r="G9" s="184"/>
      <c r="H9" s="243"/>
      <c r="I9" s="243"/>
      <c r="J9" s="244"/>
      <c r="K9" s="172"/>
      <c r="L9" s="173"/>
      <c r="M9" s="171"/>
      <c r="N9" s="171"/>
      <c r="O9" s="129"/>
      <c r="P9" s="129"/>
      <c r="Q9" s="156"/>
    </row>
    <row r="10" spans="1:17" s="128" customFormat="1" ht="30.75" customHeight="1" thickBot="1">
      <c r="A10" s="152"/>
      <c r="B10" s="183"/>
      <c r="C10" s="129"/>
      <c r="D10" s="491"/>
      <c r="E10" s="492"/>
      <c r="F10" s="492"/>
      <c r="G10" s="493" t="s">
        <v>90</v>
      </c>
      <c r="H10" s="494"/>
      <c r="I10" s="495"/>
      <c r="J10" s="240">
        <f>IF(AND(OR(I14="x",I13="x"),I22="x"),80,0)</f>
        <v>0</v>
      </c>
      <c r="K10" s="172" t="s">
        <v>70</v>
      </c>
      <c r="L10" s="513" t="s">
        <v>183</v>
      </c>
      <c r="M10" s="514"/>
      <c r="N10" s="514"/>
      <c r="O10" s="514"/>
      <c r="P10" s="514"/>
      <c r="Q10" s="156"/>
    </row>
    <row r="11" spans="1:17" s="128" customFormat="1" ht="9" customHeight="1" thickBot="1">
      <c r="A11" s="152"/>
      <c r="B11" s="129"/>
      <c r="C11" s="129"/>
      <c r="D11" s="129"/>
      <c r="E11" s="129"/>
      <c r="F11" s="129"/>
      <c r="G11" s="129"/>
      <c r="H11" s="129"/>
      <c r="I11" s="129"/>
      <c r="J11" s="182"/>
      <c r="K11" s="182"/>
      <c r="L11" s="129"/>
      <c r="M11" s="129"/>
      <c r="N11" s="129"/>
      <c r="O11" s="129"/>
      <c r="P11" s="129"/>
      <c r="Q11" s="156"/>
    </row>
    <row r="12" spans="1:17" s="128" customFormat="1" ht="55.5" customHeight="1">
      <c r="A12" s="152"/>
      <c r="B12" s="129"/>
      <c r="C12" s="129"/>
      <c r="D12" s="129"/>
      <c r="E12" s="129"/>
      <c r="F12" s="129"/>
      <c r="G12" s="129"/>
      <c r="H12" s="245"/>
      <c r="I12" s="129"/>
      <c r="J12" s="182"/>
      <c r="K12" s="182"/>
      <c r="L12" s="480" t="s">
        <v>191</v>
      </c>
      <c r="M12" s="481"/>
      <c r="N12" s="482"/>
      <c r="O12" s="129"/>
      <c r="P12" s="129"/>
      <c r="Q12" s="156"/>
    </row>
    <row r="13" spans="1:17" s="128" customFormat="1" ht="36.75" customHeight="1">
      <c r="A13" s="152"/>
      <c r="B13" s="129"/>
      <c r="C13" s="507" t="s">
        <v>190</v>
      </c>
      <c r="D13" s="508"/>
      <c r="E13" s="129"/>
      <c r="F13" s="496" t="s">
        <v>188</v>
      </c>
      <c r="G13" s="497"/>
      <c r="H13" s="157" t="s">
        <v>164</v>
      </c>
      <c r="I13" s="246"/>
      <c r="J13" s="154"/>
      <c r="K13" s="154"/>
      <c r="L13" s="502" t="s">
        <v>185</v>
      </c>
      <c r="M13" s="155" t="s">
        <v>165</v>
      </c>
      <c r="N13" s="247"/>
      <c r="O13" s="129"/>
      <c r="P13" s="129"/>
      <c r="Q13" s="156"/>
    </row>
    <row r="14" spans="1:17" s="128" customFormat="1" ht="36.75" customHeight="1">
      <c r="A14" s="152"/>
      <c r="B14" s="129"/>
      <c r="C14" s="509"/>
      <c r="D14" s="510"/>
      <c r="E14" s="293"/>
      <c r="F14" s="498"/>
      <c r="G14" s="499"/>
      <c r="H14" s="157" t="s">
        <v>166</v>
      </c>
      <c r="I14" s="246"/>
      <c r="J14" s="154"/>
      <c r="K14" s="154"/>
      <c r="L14" s="503"/>
      <c r="M14" s="155" t="s">
        <v>167</v>
      </c>
      <c r="N14" s="247"/>
      <c r="O14" s="129"/>
      <c r="P14" s="129"/>
      <c r="Q14" s="156"/>
    </row>
    <row r="15" spans="1:17" s="128" customFormat="1" ht="36.75" customHeight="1">
      <c r="A15" s="152"/>
      <c r="B15" s="129"/>
      <c r="C15" s="509"/>
      <c r="D15" s="510"/>
      <c r="E15" s="293"/>
      <c r="F15" s="500"/>
      <c r="G15" s="501"/>
      <c r="H15" s="157" t="s">
        <v>168</v>
      </c>
      <c r="I15" s="246"/>
      <c r="J15" s="154"/>
      <c r="K15" s="154"/>
      <c r="L15" s="503"/>
      <c r="M15" s="155" t="s">
        <v>169</v>
      </c>
      <c r="N15" s="247"/>
      <c r="O15" s="129"/>
      <c r="P15" s="129"/>
      <c r="Q15" s="156"/>
    </row>
    <row r="16" spans="1:17" s="128" customFormat="1" ht="51" customHeight="1">
      <c r="A16" s="152"/>
      <c r="B16" s="129"/>
      <c r="C16" s="509"/>
      <c r="D16" s="510"/>
      <c r="E16" s="183"/>
      <c r="F16" s="504" t="s">
        <v>187</v>
      </c>
      <c r="G16" s="505"/>
      <c r="H16" s="506"/>
      <c r="I16" s="246"/>
      <c r="J16" s="154"/>
      <c r="K16" s="154"/>
      <c r="L16" s="503"/>
      <c r="M16" s="155" t="s">
        <v>170</v>
      </c>
      <c r="N16" s="247"/>
      <c r="O16" s="129"/>
      <c r="P16" s="129"/>
      <c r="Q16" s="156"/>
    </row>
    <row r="17" spans="1:17" s="128" customFormat="1" ht="63" customHeight="1" thickBot="1">
      <c r="A17" s="152"/>
      <c r="B17" s="129"/>
      <c r="C17" s="511"/>
      <c r="D17" s="512"/>
      <c r="E17" s="158"/>
      <c r="F17" s="504" t="s">
        <v>181</v>
      </c>
      <c r="G17" s="505"/>
      <c r="H17" s="506"/>
      <c r="I17" s="246"/>
      <c r="J17" s="158"/>
      <c r="K17" s="158"/>
      <c r="L17" s="248" t="s">
        <v>186</v>
      </c>
      <c r="M17" s="249" t="s">
        <v>171</v>
      </c>
      <c r="N17" s="250"/>
      <c r="O17" s="129"/>
      <c r="P17" s="129"/>
      <c r="Q17" s="156"/>
    </row>
    <row r="18" spans="1:17" s="128" customFormat="1" ht="9" customHeight="1" thickBot="1">
      <c r="A18" s="152"/>
      <c r="B18" s="129"/>
      <c r="C18" s="129"/>
      <c r="D18" s="129"/>
      <c r="E18" s="129"/>
      <c r="F18" s="129"/>
      <c r="G18" s="129"/>
      <c r="H18" s="129"/>
      <c r="I18" s="129"/>
      <c r="J18" s="182"/>
      <c r="K18" s="182"/>
      <c r="L18" s="129"/>
      <c r="M18" s="129"/>
      <c r="N18" s="129"/>
      <c r="O18" s="129"/>
      <c r="P18" s="129"/>
      <c r="Q18" s="156"/>
    </row>
    <row r="19" spans="1:17" s="128" customFormat="1" ht="54" customHeight="1">
      <c r="A19" s="152"/>
      <c r="B19" s="129"/>
      <c r="C19" s="483" t="s">
        <v>172</v>
      </c>
      <c r="D19" s="484"/>
      <c r="E19" s="484"/>
      <c r="F19" s="484"/>
      <c r="G19" s="484"/>
      <c r="H19" s="484"/>
      <c r="I19" s="485"/>
      <c r="J19" s="182"/>
      <c r="K19" s="182"/>
      <c r="L19" s="480" t="s">
        <v>196</v>
      </c>
      <c r="M19" s="481"/>
      <c r="N19" s="482"/>
      <c r="O19" s="129"/>
      <c r="P19" s="129"/>
      <c r="Q19" s="156"/>
    </row>
    <row r="20" spans="1:17" s="128" customFormat="1" ht="28.5" customHeight="1">
      <c r="A20" s="152"/>
      <c r="B20" s="129"/>
      <c r="C20" s="486" t="s">
        <v>198</v>
      </c>
      <c r="D20" s="487"/>
      <c r="E20" s="488"/>
      <c r="F20" s="153"/>
      <c r="G20" s="489" t="s">
        <v>135</v>
      </c>
      <c r="H20" s="490">
        <f>IF($I$13="x",0.7,IF($I$14="x",0.6,IF($I$15="x",0.5,IF($I$16="x",0.5,0))))</f>
        <v>0</v>
      </c>
      <c r="I20" s="246"/>
      <c r="J20" s="154"/>
      <c r="K20" s="154"/>
      <c r="L20" s="502" t="s">
        <v>192</v>
      </c>
      <c r="M20" s="155" t="s">
        <v>173</v>
      </c>
      <c r="N20" s="247"/>
      <c r="O20" s="129"/>
      <c r="P20" s="129"/>
      <c r="Q20" s="156"/>
    </row>
    <row r="21" spans="1:17" s="128" customFormat="1" ht="28.5" customHeight="1" thickBot="1">
      <c r="A21" s="152"/>
      <c r="B21" s="129"/>
      <c r="C21" s="486" t="s">
        <v>197</v>
      </c>
      <c r="D21" s="487"/>
      <c r="E21" s="488"/>
      <c r="F21" s="153"/>
      <c r="G21" s="489" t="s">
        <v>136</v>
      </c>
      <c r="H21" s="490">
        <f>IF($I$13="x",0.45,IF($I$14="x",0.35,IF($I$15="x",0.25,IF($I$16="x",0.25,0))))</f>
        <v>0</v>
      </c>
      <c r="I21" s="246"/>
      <c r="J21" s="154"/>
      <c r="K21" s="154"/>
      <c r="L21" s="518"/>
      <c r="M21" s="249" t="s">
        <v>174</v>
      </c>
      <c r="N21" s="250"/>
      <c r="O21" s="129"/>
      <c r="P21" s="129"/>
      <c r="Q21" s="156"/>
    </row>
    <row r="22" spans="1:17" s="128" customFormat="1" ht="36" customHeight="1">
      <c r="A22" s="152"/>
      <c r="B22" s="129"/>
      <c r="C22" s="486" t="s">
        <v>199</v>
      </c>
      <c r="D22" s="519"/>
      <c r="E22" s="520"/>
      <c r="F22" s="153"/>
      <c r="G22" s="489" t="s">
        <v>182</v>
      </c>
      <c r="H22" s="490">
        <f>IF($I$13="x",0.45,IF($I$14="x",0.35,IF($I$15="x",0.25,IF($I$16="x",0.25,0))))</f>
        <v>0</v>
      </c>
      <c r="I22" s="246"/>
      <c r="J22" s="154"/>
      <c r="K22" s="154"/>
      <c r="O22" s="129"/>
      <c r="P22" s="129"/>
      <c r="Q22" s="156"/>
    </row>
    <row r="23" spans="1:17" s="128" customFormat="1" ht="7.5" customHeight="1" thickBot="1">
      <c r="A23" s="159"/>
      <c r="B23" s="160"/>
      <c r="C23" s="160"/>
      <c r="D23" s="160"/>
      <c r="E23" s="160"/>
      <c r="F23" s="160"/>
      <c r="G23" s="160"/>
      <c r="H23" s="160"/>
      <c r="I23" s="160"/>
      <c r="J23" s="160"/>
      <c r="K23" s="160"/>
      <c r="L23" s="160"/>
      <c r="M23" s="160"/>
      <c r="N23" s="160"/>
      <c r="O23" s="160"/>
      <c r="P23" s="160"/>
      <c r="Q23" s="161"/>
    </row>
    <row r="24" spans="1:17" ht="13.5" thickBot="1">
      <c r="A24" s="31"/>
      <c r="B24" s="31"/>
      <c r="C24" s="31"/>
      <c r="D24" s="31"/>
      <c r="E24" s="31"/>
      <c r="F24" s="31"/>
      <c r="G24" s="31"/>
      <c r="H24" s="31"/>
      <c r="I24" s="31"/>
      <c r="J24" s="31"/>
      <c r="K24" s="31"/>
      <c r="L24" s="31"/>
      <c r="M24" s="31"/>
      <c r="N24" s="31"/>
      <c r="O24" s="31"/>
      <c r="P24" s="31"/>
      <c r="Q24" s="31"/>
    </row>
    <row r="25" spans="1:17" ht="21" customHeight="1" thickBot="1">
      <c r="A25" s="31"/>
      <c r="B25" s="31"/>
      <c r="C25" s="31"/>
      <c r="D25" s="31"/>
      <c r="E25" s="31"/>
      <c r="F25" s="31"/>
      <c r="G25" s="31"/>
      <c r="H25" s="251" t="s">
        <v>87</v>
      </c>
      <c r="I25" s="515" t="str">
        <f>IF((Beginn)="","",Beginn)</f>
        <v/>
      </c>
      <c r="J25" s="516"/>
      <c r="K25" s="517"/>
      <c r="L25" s="251" t="s">
        <v>88</v>
      </c>
      <c r="M25" s="252" t="str">
        <f>IF(Ende="","",Ende)</f>
        <v/>
      </c>
      <c r="N25" s="31"/>
      <c r="O25" s="31"/>
      <c r="P25" s="31"/>
      <c r="Q25" s="31"/>
    </row>
    <row r="26" spans="1:17" ht="13.5" thickBot="1">
      <c r="A26" s="31"/>
      <c r="B26" s="31"/>
      <c r="C26" s="31"/>
      <c r="D26" s="31"/>
      <c r="E26" s="31"/>
      <c r="F26" s="31"/>
      <c r="G26" s="31"/>
      <c r="H26" s="31"/>
      <c r="I26" s="31"/>
      <c r="J26" s="31"/>
      <c r="K26" s="31"/>
      <c r="L26" s="31"/>
      <c r="M26" s="31"/>
      <c r="N26" s="31"/>
      <c r="O26" s="31"/>
      <c r="P26" s="31"/>
      <c r="Q26" s="31"/>
    </row>
    <row r="27" spans="1:17" ht="7.5" customHeight="1">
      <c r="A27" s="168"/>
      <c r="B27" s="169"/>
      <c r="C27" s="169"/>
      <c r="D27" s="169"/>
      <c r="E27" s="169"/>
      <c r="F27" s="169"/>
      <c r="G27" s="169"/>
      <c r="H27" s="169"/>
      <c r="I27" s="169"/>
      <c r="J27" s="169"/>
      <c r="K27" s="169"/>
      <c r="L27" s="169"/>
      <c r="M27" s="169"/>
      <c r="N27" s="169"/>
      <c r="O27" s="169"/>
      <c r="P27" s="169"/>
      <c r="Q27" s="253"/>
    </row>
    <row r="28" spans="1:17" ht="13.5" thickBot="1">
      <c r="A28" s="254"/>
      <c r="B28" s="31"/>
      <c r="C28" s="31"/>
      <c r="D28" s="31"/>
      <c r="E28" s="31"/>
      <c r="F28" s="31"/>
      <c r="G28" s="31"/>
      <c r="H28" s="173" t="s">
        <v>194</v>
      </c>
      <c r="I28" s="31"/>
      <c r="J28" s="31"/>
      <c r="K28" s="31"/>
      <c r="L28" s="31"/>
      <c r="M28" s="31"/>
      <c r="N28" s="31"/>
      <c r="O28" s="31"/>
      <c r="P28" s="31"/>
      <c r="Q28" s="255"/>
    </row>
    <row r="29" spans="1:17" ht="13.5" thickBot="1">
      <c r="A29" s="254"/>
      <c r="B29" s="31"/>
      <c r="C29" s="533" t="s">
        <v>195</v>
      </c>
      <c r="D29" s="534"/>
      <c r="E29" s="535"/>
      <c r="F29" s="31"/>
      <c r="G29" s="31"/>
      <c r="H29" s="31"/>
      <c r="I29" s="31"/>
      <c r="J29" s="31"/>
      <c r="K29" s="31"/>
      <c r="L29" s="31"/>
      <c r="M29" s="31"/>
      <c r="N29" s="31"/>
      <c r="O29" s="31"/>
      <c r="P29" s="31"/>
      <c r="Q29" s="255"/>
    </row>
    <row r="30" spans="1:17" ht="23.25" customHeight="1" thickBot="1">
      <c r="A30" s="254"/>
      <c r="B30" s="31"/>
      <c r="C30" s="536"/>
      <c r="D30" s="537"/>
      <c r="E30" s="538"/>
      <c r="F30" s="31"/>
      <c r="G30" s="256" t="s">
        <v>23</v>
      </c>
      <c r="H30" s="478" t="s">
        <v>23</v>
      </c>
      <c r="I30" s="479"/>
      <c r="J30" s="478" t="s">
        <v>23</v>
      </c>
      <c r="K30" s="479"/>
      <c r="L30" s="257" t="s">
        <v>23</v>
      </c>
      <c r="M30" s="539" t="s">
        <v>175</v>
      </c>
      <c r="N30" s="540"/>
      <c r="O30" s="31"/>
      <c r="P30" s="521" t="s">
        <v>176</v>
      </c>
      <c r="Q30" s="255"/>
    </row>
    <row r="31" spans="1:17" ht="31.5" customHeight="1" thickBot="1">
      <c r="A31" s="254"/>
      <c r="B31" s="31"/>
      <c r="C31" s="31"/>
      <c r="D31" s="31"/>
      <c r="E31" s="31"/>
      <c r="F31" s="31"/>
      <c r="G31" s="258" t="str">
        <f>IF(YEAR(Beginn)&gt;1900,YEAR(Beginn),"")</f>
        <v/>
      </c>
      <c r="H31" s="523" t="str">
        <f>IF(AND(YEAR(Beginn)&gt;1900,YEAR(Ende)&gt;G31),YEAR(Beginn)+1,"")</f>
        <v/>
      </c>
      <c r="I31" s="524"/>
      <c r="J31" s="525" t="str">
        <f>IF(AND(YEAR(Beginn)&gt;1900,YEAR(Ende)&gt;H31),YEAR(Beginn)+2,"")</f>
        <v/>
      </c>
      <c r="K31" s="526"/>
      <c r="L31" s="258" t="str">
        <f>IF(AND(YEAR(Beginn)&gt;1900,YEAR(Ende)&gt;J31),YEAR(Beginn)+3,"")</f>
        <v/>
      </c>
      <c r="M31" s="541"/>
      <c r="N31" s="542"/>
      <c r="O31" s="31"/>
      <c r="P31" s="522"/>
      <c r="Q31" s="255"/>
    </row>
    <row r="32" spans="1:17" ht="27" customHeight="1" thickBot="1">
      <c r="A32" s="254"/>
      <c r="B32" s="185" t="s">
        <v>81</v>
      </c>
      <c r="C32" s="527" t="s">
        <v>78</v>
      </c>
      <c r="D32" s="528"/>
      <c r="E32" s="528"/>
      <c r="F32" s="529"/>
      <c r="G32" s="259" t="str">
        <f>IF(G31="","",'Personalausgaben - Balkenplan'!W30)</f>
        <v/>
      </c>
      <c r="H32" s="530" t="str">
        <f>IF(H31="","",'Personalausgaben - Balkenplan'!W68)</f>
        <v/>
      </c>
      <c r="I32" s="531"/>
      <c r="J32" s="530" t="str">
        <f>IF(J31="","",'Personalausgaben - Balkenplan'!W105)</f>
        <v/>
      </c>
      <c r="K32" s="531"/>
      <c r="L32" s="259" t="str">
        <f>IF(L31="","",'Personalausgaben - Balkenplan'!W142)</f>
        <v/>
      </c>
      <c r="M32" s="530">
        <f>SUM(G32:L32)</f>
        <v>0</v>
      </c>
      <c r="N32" s="532"/>
      <c r="O32" s="31"/>
      <c r="P32" s="260" t="str">
        <f>IF(M32+M36&gt;0,M32*100/M36,"")</f>
        <v/>
      </c>
      <c r="Q32" s="255"/>
    </row>
    <row r="33" spans="1:17" ht="27" customHeight="1" thickBot="1">
      <c r="A33" s="254"/>
      <c r="B33" s="185" t="s">
        <v>82</v>
      </c>
      <c r="C33" s="527" t="s">
        <v>102</v>
      </c>
      <c r="D33" s="528"/>
      <c r="E33" s="528"/>
      <c r="F33" s="529"/>
      <c r="G33" s="259" t="str">
        <f>'sonstige Betriebsausgaben'!F26</f>
        <v/>
      </c>
      <c r="H33" s="530" t="str">
        <f>'sonstige Betriebsausgaben'!F27</f>
        <v/>
      </c>
      <c r="I33" s="531"/>
      <c r="J33" s="530" t="str">
        <f>'sonstige Betriebsausgaben'!F28</f>
        <v/>
      </c>
      <c r="K33" s="531"/>
      <c r="L33" s="259" t="str">
        <f>'sonstige Betriebsausgaben'!F29</f>
        <v/>
      </c>
      <c r="M33" s="530">
        <f>SUM(G33:L33)</f>
        <v>0</v>
      </c>
      <c r="N33" s="532"/>
      <c r="O33" s="31"/>
      <c r="P33" s="260" t="str">
        <f>IF(M33+M36&gt;0,M33*100/M36,"")</f>
        <v/>
      </c>
      <c r="Q33" s="255"/>
    </row>
    <row r="34" spans="1:17" ht="27" customHeight="1" thickBot="1">
      <c r="A34" s="254"/>
      <c r="B34" s="185" t="s">
        <v>83</v>
      </c>
      <c r="C34" s="473" t="s">
        <v>100</v>
      </c>
      <c r="D34" s="401"/>
      <c r="E34" s="401"/>
      <c r="F34" s="402"/>
      <c r="G34" s="259" t="str">
        <f>'Fremdleistungen Dritter'!D28</f>
        <v/>
      </c>
      <c r="H34" s="530" t="str">
        <f>'Fremdleistungen Dritter'!D29</f>
        <v/>
      </c>
      <c r="I34" s="531"/>
      <c r="J34" s="530" t="str">
        <f>'Fremdleistungen Dritter'!D30</f>
        <v/>
      </c>
      <c r="K34" s="531"/>
      <c r="L34" s="259" t="str">
        <f>'Fremdleistungen Dritter'!D31</f>
        <v/>
      </c>
      <c r="M34" s="530">
        <f>SUM(G34:L34)</f>
        <v>0</v>
      </c>
      <c r="N34" s="532"/>
      <c r="O34" s="31"/>
      <c r="P34" s="260" t="str">
        <f>IF(M34+M36&gt;0,M34*100/M36,"")</f>
        <v/>
      </c>
      <c r="Q34" s="255"/>
    </row>
    <row r="35" spans="1:17" ht="27" customHeight="1" thickBot="1">
      <c r="A35" s="254"/>
      <c r="B35" s="185" t="s">
        <v>84</v>
      </c>
      <c r="C35" s="473" t="s">
        <v>101</v>
      </c>
      <c r="D35" s="401"/>
      <c r="E35" s="401"/>
      <c r="F35" s="402"/>
      <c r="G35" s="259" t="str">
        <f>'FuE-Ausrüstungen'!J27</f>
        <v/>
      </c>
      <c r="H35" s="530" t="str">
        <f>'FuE-Ausrüstungen'!J28</f>
        <v/>
      </c>
      <c r="I35" s="531"/>
      <c r="J35" s="530" t="str">
        <f>'FuE-Ausrüstungen'!J29</f>
        <v/>
      </c>
      <c r="K35" s="531"/>
      <c r="L35" s="259" t="str">
        <f>'FuE-Ausrüstungen'!J30</f>
        <v/>
      </c>
      <c r="M35" s="530">
        <f>SUM(G35:L35)</f>
        <v>0</v>
      </c>
      <c r="N35" s="532"/>
      <c r="O35" s="31"/>
      <c r="P35" s="260" t="str">
        <f>IF(M35+M36&gt;0,M35*100/M36,"")</f>
        <v/>
      </c>
      <c r="Q35" s="255"/>
    </row>
    <row r="36" spans="1:17" ht="27" customHeight="1" thickBot="1">
      <c r="A36" s="254"/>
      <c r="B36" s="261" t="s">
        <v>85</v>
      </c>
      <c r="C36" s="473" t="s">
        <v>177</v>
      </c>
      <c r="D36" s="401"/>
      <c r="E36" s="401"/>
      <c r="F36" s="402"/>
      <c r="G36" s="262" t="str">
        <f>IF(G31="","",SUM(G32:G35))</f>
        <v/>
      </c>
      <c r="H36" s="475" t="str">
        <f>IF(H31="","",SUM(H32:H35))</f>
        <v/>
      </c>
      <c r="I36" s="476"/>
      <c r="J36" s="475" t="str">
        <f>IF(J31="","",SUM(J32:J35))</f>
        <v/>
      </c>
      <c r="K36" s="476"/>
      <c r="L36" s="262" t="str">
        <f>IF(L31="","",SUM(L32:L35))</f>
        <v/>
      </c>
      <c r="M36" s="475">
        <f>SUM(M32:M35)</f>
        <v>0</v>
      </c>
      <c r="N36" s="476"/>
      <c r="O36" s="31"/>
      <c r="P36" s="263" t="str">
        <f>IF(M36+M36&gt;0,M36*100/M36,"")</f>
        <v/>
      </c>
      <c r="Q36" s="255"/>
    </row>
    <row r="37" spans="1:17" ht="12" customHeight="1" thickBot="1">
      <c r="A37" s="254"/>
      <c r="B37" s="31"/>
      <c r="C37" s="31"/>
      <c r="D37" s="31"/>
      <c r="E37" s="31"/>
      <c r="F37" s="31"/>
      <c r="G37" s="264"/>
      <c r="H37" s="264"/>
      <c r="I37" s="264"/>
      <c r="J37" s="264"/>
      <c r="K37" s="264"/>
      <c r="L37" s="264"/>
      <c r="M37" s="264"/>
      <c r="N37" s="264"/>
      <c r="O37" s="31"/>
      <c r="P37" s="264"/>
      <c r="Q37" s="255"/>
    </row>
    <row r="38" spans="1:17" ht="27" customHeight="1" thickBot="1">
      <c r="A38" s="254"/>
      <c r="B38" s="265"/>
      <c r="C38" s="473" t="s">
        <v>91</v>
      </c>
      <c r="D38" s="474"/>
      <c r="E38" s="266">
        <f>IF(J8=0,0,100-E40)</f>
        <v>0</v>
      </c>
      <c r="F38" s="267" t="s">
        <v>70</v>
      </c>
      <c r="G38" s="262" t="str">
        <f>IF(G31="","",G36-G40)</f>
        <v/>
      </c>
      <c r="H38" s="475" t="str">
        <f>IF(H31="","",H36-H40)</f>
        <v/>
      </c>
      <c r="I38" s="476"/>
      <c r="J38" s="475" t="str">
        <f>IF(J31="","",J36-J40)</f>
        <v/>
      </c>
      <c r="K38" s="476"/>
      <c r="L38" s="262" t="str">
        <f>IF(L31="","",L36-L40)</f>
        <v/>
      </c>
      <c r="M38" s="475">
        <f>SUM(G38:L38)</f>
        <v>0</v>
      </c>
      <c r="N38" s="476"/>
      <c r="O38" s="31"/>
      <c r="P38" s="263" t="str">
        <f>IF(M38,P36-P40,"")</f>
        <v/>
      </c>
      <c r="Q38" s="255"/>
    </row>
    <row r="39" spans="1:17" ht="12" customHeight="1" thickBot="1">
      <c r="A39" s="254"/>
      <c r="B39" s="31"/>
      <c r="C39" s="31"/>
      <c r="D39" s="31"/>
      <c r="E39" s="268"/>
      <c r="F39" s="31"/>
      <c r="G39" s="264"/>
      <c r="H39" s="264"/>
      <c r="I39" s="264"/>
      <c r="J39" s="264"/>
      <c r="K39" s="264"/>
      <c r="L39" s="264"/>
      <c r="M39" s="264"/>
      <c r="N39" s="264"/>
      <c r="O39" s="31"/>
      <c r="P39" s="264"/>
      <c r="Q39" s="255"/>
    </row>
    <row r="40" spans="1:17" ht="27" customHeight="1" thickBot="1">
      <c r="A40" s="254"/>
      <c r="B40" s="265"/>
      <c r="C40" s="473" t="s">
        <v>178</v>
      </c>
      <c r="D40" s="474" t="s">
        <v>89</v>
      </c>
      <c r="E40" s="266">
        <f>IF(J8,J8,0)</f>
        <v>0</v>
      </c>
      <c r="F40" s="267" t="s">
        <v>70</v>
      </c>
      <c r="G40" s="262" t="str">
        <f>IF(G31="","",IF(ROUND(G36*J8/100,2)&gt;500000,500000,ROUND(G36*J8/100,2)))</f>
        <v/>
      </c>
      <c r="H40" s="475" t="str">
        <f>IF(H31="","",IF((ROUND(H36*J8/100,2)+G40)&gt;500000,500000-G40,(ROUND(H36*J8/100,2))))</f>
        <v/>
      </c>
      <c r="I40" s="476"/>
      <c r="J40" s="475" t="str">
        <f>IF(J31="","",IF((ROUND(J36*J8/100,2)+G40+H40)&gt;500000,500000-G40-H40,(ROUND(J36*J8/100,2))))</f>
        <v/>
      </c>
      <c r="K40" s="476"/>
      <c r="L40" s="262" t="str">
        <f>IF(L31="","",IF((ROUND(L36*J8/100,2)+J40+H40+G40)&gt;500000,500000-G40-H40-J40,(ROUND(L36*J8/100,2))))</f>
        <v/>
      </c>
      <c r="M40" s="475">
        <f>SUM(G40:L40)</f>
        <v>0</v>
      </c>
      <c r="N40" s="476"/>
      <c r="O40" s="31"/>
      <c r="P40" s="263" t="str">
        <f>IF(M40,ROUND(IF(M40+M36&gt;0,M40*100/M36,""),0),"")</f>
        <v/>
      </c>
      <c r="Q40" s="255"/>
    </row>
    <row r="41" spans="1:17" ht="6" customHeight="1" thickBot="1">
      <c r="A41" s="269"/>
      <c r="B41" s="170"/>
      <c r="C41" s="170"/>
      <c r="D41" s="170"/>
      <c r="E41" s="270"/>
      <c r="F41" s="170"/>
      <c r="G41" s="170"/>
      <c r="H41" s="170"/>
      <c r="I41" s="170"/>
      <c r="J41" s="170"/>
      <c r="K41" s="170"/>
      <c r="L41" s="170"/>
      <c r="M41" s="170"/>
      <c r="N41" s="170"/>
      <c r="O41" s="170"/>
      <c r="P41" s="170"/>
      <c r="Q41" s="271"/>
    </row>
    <row r="42" spans="1:17" ht="15" customHeight="1" thickBot="1"/>
    <row r="43" spans="1:17" ht="6" customHeight="1">
      <c r="A43" s="168"/>
      <c r="B43" s="169"/>
      <c r="C43" s="169"/>
      <c r="D43" s="169"/>
      <c r="E43" s="169"/>
      <c r="F43" s="169"/>
      <c r="G43" s="169"/>
      <c r="H43" s="169"/>
      <c r="I43" s="169"/>
      <c r="J43" s="169"/>
      <c r="K43" s="169"/>
      <c r="L43" s="169"/>
      <c r="M43" s="169"/>
      <c r="N43" s="169"/>
      <c r="O43" s="169"/>
      <c r="P43" s="169"/>
      <c r="Q43" s="253"/>
    </row>
    <row r="44" spans="1:17">
      <c r="A44" s="254"/>
      <c r="B44" s="547" t="s">
        <v>214</v>
      </c>
      <c r="C44" s="411"/>
      <c r="D44" s="411"/>
      <c r="E44" s="411"/>
      <c r="F44" s="411"/>
      <c r="G44" s="411"/>
      <c r="H44" s="411"/>
      <c r="I44" s="411"/>
      <c r="J44" s="411"/>
      <c r="K44" s="411"/>
      <c r="L44" s="456"/>
      <c r="M44" s="456"/>
      <c r="N44" s="456"/>
      <c r="O44" s="456"/>
      <c r="P44" s="456"/>
      <c r="Q44" s="255"/>
    </row>
    <row r="45" spans="1:17" ht="53.25" customHeight="1">
      <c r="A45" s="254"/>
      <c r="B45" s="548" t="s">
        <v>200</v>
      </c>
      <c r="C45" s="549"/>
      <c r="D45" s="549"/>
      <c r="E45" s="549"/>
      <c r="F45" s="549"/>
      <c r="G45" s="549"/>
      <c r="H45" s="549"/>
      <c r="I45" s="549"/>
      <c r="J45" s="549"/>
      <c r="K45" s="549"/>
      <c r="L45" s="550"/>
      <c r="M45" s="550"/>
      <c r="N45" s="550"/>
      <c r="O45" s="550"/>
      <c r="P45" s="550"/>
      <c r="Q45" s="255"/>
    </row>
    <row r="46" spans="1:17" ht="13.5" customHeight="1" thickBot="1">
      <c r="A46" s="254"/>
      <c r="B46" s="31"/>
      <c r="C46" s="31"/>
      <c r="D46" s="31"/>
      <c r="E46" s="31"/>
      <c r="F46" s="31"/>
      <c r="G46" s="31"/>
      <c r="H46" s="31"/>
      <c r="I46" s="31"/>
      <c r="J46" s="31"/>
      <c r="K46" s="31"/>
      <c r="L46" s="31"/>
      <c r="M46" s="31"/>
      <c r="N46" s="31"/>
      <c r="O46" s="31"/>
      <c r="P46" s="31"/>
      <c r="Q46" s="255"/>
    </row>
    <row r="47" spans="1:17" ht="23.25" customHeight="1">
      <c r="A47" s="254"/>
      <c r="B47" s="31"/>
      <c r="C47" s="31"/>
      <c r="D47" s="31"/>
      <c r="E47" s="31"/>
      <c r="F47" s="31"/>
      <c r="G47" s="256" t="s">
        <v>23</v>
      </c>
      <c r="H47" s="478" t="s">
        <v>23</v>
      </c>
      <c r="I47" s="479"/>
      <c r="J47" s="478" t="s">
        <v>23</v>
      </c>
      <c r="K47" s="479"/>
      <c r="L47" s="257" t="s">
        <v>23</v>
      </c>
      <c r="M47" s="539" t="s">
        <v>175</v>
      </c>
      <c r="N47" s="540"/>
      <c r="O47" s="31"/>
      <c r="P47" s="521" t="s">
        <v>176</v>
      </c>
      <c r="Q47" s="255"/>
    </row>
    <row r="48" spans="1:17" ht="31.5" customHeight="1" thickBot="1">
      <c r="A48" s="254"/>
      <c r="B48" s="31"/>
      <c r="C48" s="31"/>
      <c r="D48" s="31"/>
      <c r="E48" s="31"/>
      <c r="F48" s="31"/>
      <c r="G48" s="258" t="str">
        <f>IF(YEAR(Beginn)&gt;1900,YEAR(Beginn),"")</f>
        <v/>
      </c>
      <c r="H48" s="525" t="str">
        <f>IF(AND(YEAR(Beginn)&gt;1900,YEAR(Ende)&gt;G48),YEAR(Beginn)+1,"")</f>
        <v/>
      </c>
      <c r="I48" s="526"/>
      <c r="J48" s="525" t="str">
        <f>IF(AND(YEAR(Beginn)&gt;1900,YEAR(Ende)&gt;H48),YEAR(Beginn)+2,"")</f>
        <v/>
      </c>
      <c r="K48" s="526"/>
      <c r="L48" s="258" t="str">
        <f>IF(AND(YEAR(Beginn)&gt;1900,YEAR(Ende)&gt;J48),YEAR(Beginn)+3,"")</f>
        <v/>
      </c>
      <c r="M48" s="541"/>
      <c r="N48" s="542"/>
      <c r="O48" s="31"/>
      <c r="P48" s="522"/>
      <c r="Q48" s="255"/>
    </row>
    <row r="49" spans="1:17" ht="42" customHeight="1" thickBot="1">
      <c r="A49" s="254"/>
      <c r="B49" s="551" t="s">
        <v>193</v>
      </c>
      <c r="C49" s="401"/>
      <c r="D49" s="401"/>
      <c r="E49" s="401"/>
      <c r="F49" s="402"/>
      <c r="G49" s="262" t="str">
        <f>IF(G48="","",'Inno-Dienste Beratungsvertrag'!D32)</f>
        <v/>
      </c>
      <c r="H49" s="475" t="str">
        <f>IF(H48="","",'Inno-Dienste Beratungsvertrag'!D33)</f>
        <v/>
      </c>
      <c r="I49" s="477"/>
      <c r="J49" s="475" t="str">
        <f>IF(J48="","",'Inno-Dienste Beratungsvertrag'!D34)</f>
        <v/>
      </c>
      <c r="K49" s="477"/>
      <c r="L49" s="262" t="str">
        <f>IF(L48="","",'Inno-Dienste Beratungsvertrag'!D35)</f>
        <v/>
      </c>
      <c r="M49" s="475">
        <f>SUM(G49:L49)</f>
        <v>0</v>
      </c>
      <c r="N49" s="476"/>
      <c r="O49" s="31"/>
      <c r="P49" s="263" t="str">
        <f>IF(M49&gt;0,M49*100/M49,"")</f>
        <v/>
      </c>
      <c r="Q49" s="255"/>
    </row>
    <row r="50" spans="1:17" ht="12" customHeight="1" thickBot="1">
      <c r="A50" s="254"/>
      <c r="B50" s="31"/>
      <c r="C50" s="31"/>
      <c r="D50" s="31"/>
      <c r="E50" s="31"/>
      <c r="F50" s="31"/>
      <c r="G50" s="264"/>
      <c r="H50" s="264"/>
      <c r="I50" s="264"/>
      <c r="J50" s="264"/>
      <c r="K50" s="264"/>
      <c r="L50" s="264"/>
      <c r="M50" s="264"/>
      <c r="N50" s="264"/>
      <c r="O50" s="31"/>
      <c r="P50" s="264"/>
      <c r="Q50" s="255"/>
    </row>
    <row r="51" spans="1:17" ht="27" customHeight="1" thickBot="1">
      <c r="A51" s="254"/>
      <c r="B51" s="265"/>
      <c r="C51" s="473" t="s">
        <v>91</v>
      </c>
      <c r="D51" s="474"/>
      <c r="E51" s="266">
        <f>IF(J10=0,0,100-E53)</f>
        <v>0</v>
      </c>
      <c r="F51" s="267" t="s">
        <v>70</v>
      </c>
      <c r="G51" s="262" t="str">
        <f>IF(G48="","",G49-G53)</f>
        <v/>
      </c>
      <c r="H51" s="475" t="str">
        <f>IF(H49="","",H49-H53)</f>
        <v/>
      </c>
      <c r="I51" s="476"/>
      <c r="J51" s="475" t="str">
        <f>IF(J49="","",J49-J53)</f>
        <v/>
      </c>
      <c r="K51" s="476"/>
      <c r="L51" s="262" t="str">
        <f>IF(L49="","",L49-L53)</f>
        <v/>
      </c>
      <c r="M51" s="475">
        <f>SUM(G51:L51)</f>
        <v>0</v>
      </c>
      <c r="N51" s="476"/>
      <c r="O51" s="31"/>
      <c r="P51" s="263" t="str">
        <f>IF(M51,P49-P53,"")</f>
        <v/>
      </c>
      <c r="Q51" s="255"/>
    </row>
    <row r="52" spans="1:17" ht="12" customHeight="1" thickBot="1">
      <c r="A52" s="254"/>
      <c r="B52" s="31"/>
      <c r="C52" s="31"/>
      <c r="D52" s="31"/>
      <c r="E52" s="268"/>
      <c r="F52" s="31"/>
      <c r="G52" s="264"/>
      <c r="H52" s="264"/>
      <c r="I52" s="264"/>
      <c r="J52" s="264"/>
      <c r="K52" s="264"/>
      <c r="L52" s="264"/>
      <c r="M52" s="264"/>
      <c r="N52" s="264"/>
      <c r="O52" s="31"/>
      <c r="P52" s="264"/>
      <c r="Q52" s="255"/>
    </row>
    <row r="53" spans="1:17" ht="27" customHeight="1" thickBot="1">
      <c r="A53" s="254"/>
      <c r="B53" s="265"/>
      <c r="C53" s="473" t="s">
        <v>178</v>
      </c>
      <c r="D53" s="474" t="s">
        <v>89</v>
      </c>
      <c r="E53" s="266">
        <f>IF(J10,J10,0)</f>
        <v>0</v>
      </c>
      <c r="F53" s="267" t="s">
        <v>70</v>
      </c>
      <c r="G53" s="262" t="str">
        <f>IF(G48="","",IF(ROUND(G49*J10/100,2)&gt;200000,200000,ROUND(G49*J10/100,2)))</f>
        <v/>
      </c>
      <c r="H53" s="475" t="str">
        <f>IF(H48="","",IF((ROUND(H49*J10/100,2)+G53)&gt;200000,200000-G53,(ROUND(H49*J10/100,2))))</f>
        <v/>
      </c>
      <c r="I53" s="476"/>
      <c r="J53" s="475" t="str">
        <f>IF(J48="","",IF((ROUND(J49*J10/100,2)+G53+H53)&gt;200000,200000-G53-H53,(ROUND(J49*J10/100,2))))</f>
        <v/>
      </c>
      <c r="K53" s="476"/>
      <c r="L53" s="262" t="str">
        <f>IF(L48="","",IF((ROUND(L49*J10/100,2)+J53+H53+G53)&gt;200000,200000-G53-H53-J53,(ROUND(L49*J10/100,2))))</f>
        <v/>
      </c>
      <c r="M53" s="475">
        <f>SUM(G53:L53)</f>
        <v>0</v>
      </c>
      <c r="N53" s="476"/>
      <c r="O53" s="31"/>
      <c r="P53" s="263" t="str">
        <f>IF(M53,ROUND(IF(M53+M49&gt;0,M53*100/M49,""),0),"")</f>
        <v/>
      </c>
      <c r="Q53" s="255"/>
    </row>
    <row r="54" spans="1:17" ht="6" customHeight="1" thickBot="1">
      <c r="A54" s="269"/>
      <c r="B54" s="170"/>
      <c r="C54" s="170"/>
      <c r="D54" s="170"/>
      <c r="E54" s="270"/>
      <c r="F54" s="170"/>
      <c r="G54" s="170"/>
      <c r="H54" s="170"/>
      <c r="I54" s="170"/>
      <c r="J54" s="170"/>
      <c r="K54" s="170"/>
      <c r="L54" s="170"/>
      <c r="M54" s="170"/>
      <c r="N54" s="170"/>
      <c r="O54" s="170"/>
      <c r="P54" s="170"/>
      <c r="Q54" s="271"/>
    </row>
  </sheetData>
  <mergeCells count="79">
    <mergeCell ref="J40:K40"/>
    <mergeCell ref="M40:N40"/>
    <mergeCell ref="M47:N48"/>
    <mergeCell ref="H51:I51"/>
    <mergeCell ref="J51:K51"/>
    <mergeCell ref="M51:N51"/>
    <mergeCell ref="B44:P44"/>
    <mergeCell ref="B45:P45"/>
    <mergeCell ref="P47:P48"/>
    <mergeCell ref="H48:I48"/>
    <mergeCell ref="J48:K48"/>
    <mergeCell ref="B49:F49"/>
    <mergeCell ref="M34:N34"/>
    <mergeCell ref="C33:F33"/>
    <mergeCell ref="C34:F34"/>
    <mergeCell ref="C35:F35"/>
    <mergeCell ref="H38:I38"/>
    <mergeCell ref="J38:K38"/>
    <mergeCell ref="M35:N35"/>
    <mergeCell ref="C38:D38"/>
    <mergeCell ref="H33:I33"/>
    <mergeCell ref="J33:K33"/>
    <mergeCell ref="H34:I34"/>
    <mergeCell ref="J34:K34"/>
    <mergeCell ref="H35:I35"/>
    <mergeCell ref="J35:K35"/>
    <mergeCell ref="M33:N33"/>
    <mergeCell ref="M38:N38"/>
    <mergeCell ref="B1:P1"/>
    <mergeCell ref="B5:P5"/>
    <mergeCell ref="B6:P6"/>
    <mergeCell ref="G8:I8"/>
    <mergeCell ref="C8:D8"/>
    <mergeCell ref="P30:P31"/>
    <mergeCell ref="H31:I31"/>
    <mergeCell ref="J31:K31"/>
    <mergeCell ref="C32:F32"/>
    <mergeCell ref="H32:I32"/>
    <mergeCell ref="J32:K32"/>
    <mergeCell ref="M32:N32"/>
    <mergeCell ref="C29:E30"/>
    <mergeCell ref="H30:I30"/>
    <mergeCell ref="J30:K30"/>
    <mergeCell ref="M30:N31"/>
    <mergeCell ref="I25:K25"/>
    <mergeCell ref="C21:E21"/>
    <mergeCell ref="L20:L21"/>
    <mergeCell ref="C22:E22"/>
    <mergeCell ref="G22:H22"/>
    <mergeCell ref="G21:H21"/>
    <mergeCell ref="L19:N19"/>
    <mergeCell ref="C19:I19"/>
    <mergeCell ref="C20:E20"/>
    <mergeCell ref="G20:H20"/>
    <mergeCell ref="D10:F10"/>
    <mergeCell ref="G10:I10"/>
    <mergeCell ref="L12:N12"/>
    <mergeCell ref="F13:G15"/>
    <mergeCell ref="L13:L16"/>
    <mergeCell ref="F16:H16"/>
    <mergeCell ref="C13:D17"/>
    <mergeCell ref="F17:H17"/>
    <mergeCell ref="L10:P10"/>
    <mergeCell ref="C53:D53"/>
    <mergeCell ref="H53:I53"/>
    <mergeCell ref="J53:K53"/>
    <mergeCell ref="M53:N53"/>
    <mergeCell ref="H36:I36"/>
    <mergeCell ref="J36:K36"/>
    <mergeCell ref="M36:N36"/>
    <mergeCell ref="C36:F36"/>
    <mergeCell ref="H49:I49"/>
    <mergeCell ref="J49:K49"/>
    <mergeCell ref="M49:N49"/>
    <mergeCell ref="H47:I47"/>
    <mergeCell ref="J47:K47"/>
    <mergeCell ref="C40:D40"/>
    <mergeCell ref="C51:D51"/>
    <mergeCell ref="H40:I40"/>
  </mergeCells>
  <phoneticPr fontId="33" type="noConversion"/>
  <conditionalFormatting sqref="G54:N54">
    <cfRule type="cellIs" dxfId="0" priority="1" stopIfTrue="1" operator="equal">
      <formula>0</formula>
    </cfRule>
  </conditionalFormatting>
  <pageMargins left="0.94488188976377963" right="0.27559055118110237" top="0.6692913385826772" bottom="0.55118110236220474" header="0.35433070866141736" footer="0.15748031496062992"/>
  <pageSetup paperSize="9" scale="61" orientation="portrait" r:id="rId1"/>
  <headerFooter alignWithMargins="0">
    <oddHeader>&amp;LAnlage&amp;CVorkalkulation des Vorhabens Sachsen-Anhalt KLIMA II&amp;RFormblatt 9
Stand: 13.09.2017</oddHeader>
    <oddFooter>&amp;L&amp;G&amp;C                           Seite &amp;P von &amp;N&amp;RUnterlage vom: &amp;D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48</vt:i4>
      </vt:variant>
    </vt:vector>
  </HeadingPairs>
  <TitlesOfParts>
    <vt:vector size="58" baseType="lpstr">
      <vt:lpstr>Personalausgaben - Kalk.ansatz</vt:lpstr>
      <vt:lpstr>Personalausgaben-Arbeitspakete</vt:lpstr>
      <vt:lpstr>Personalausgaben - Balkenplan</vt:lpstr>
      <vt:lpstr>sonstige Betriebsausgaben</vt:lpstr>
      <vt:lpstr>Fremdleistungen Dritter</vt:lpstr>
      <vt:lpstr>FuE-Ausrüstungen</vt:lpstr>
      <vt:lpstr>Inno-Dienste Beratungsvertrag</vt:lpstr>
      <vt:lpstr>Inno-Dienste AP der Beratung</vt:lpstr>
      <vt:lpstr>Gesamtvorkalkulation</vt:lpstr>
      <vt:lpstr>Tabelle1</vt:lpstr>
      <vt:lpstr>Beginn</vt:lpstr>
      <vt:lpstr>BeginnAP1</vt:lpstr>
      <vt:lpstr>BeginnAP10</vt:lpstr>
      <vt:lpstr>BeginnAP11</vt:lpstr>
      <vt:lpstr>BeginnAP12</vt:lpstr>
      <vt:lpstr>BeginnAP13</vt:lpstr>
      <vt:lpstr>BeginnAP14</vt:lpstr>
      <vt:lpstr>BeginnAP15</vt:lpstr>
      <vt:lpstr>BeginnAP2</vt:lpstr>
      <vt:lpstr>BeginnAP3</vt:lpstr>
      <vt:lpstr>BeginnAP4</vt:lpstr>
      <vt:lpstr>BeginnAP5</vt:lpstr>
      <vt:lpstr>BeginnAP6</vt:lpstr>
      <vt:lpstr>BeginnAP7</vt:lpstr>
      <vt:lpstr>BeginnAP8</vt:lpstr>
      <vt:lpstr>BeginnAP9</vt:lpstr>
      <vt:lpstr>'Inno-Dienste AP der Beratung'!Drucktitel</vt:lpstr>
      <vt:lpstr>Ende</vt:lpstr>
      <vt:lpstr>EndeAP1</vt:lpstr>
      <vt:lpstr>EndeAP10</vt:lpstr>
      <vt:lpstr>EndeAP11</vt:lpstr>
      <vt:lpstr>EndeAP12</vt:lpstr>
      <vt:lpstr>EndeAP13</vt:lpstr>
      <vt:lpstr>EndeAP14</vt:lpstr>
      <vt:lpstr>EndeAP15</vt:lpstr>
      <vt:lpstr>EndeAP2</vt:lpstr>
      <vt:lpstr>EndeAP3</vt:lpstr>
      <vt:lpstr>EndeAP4</vt:lpstr>
      <vt:lpstr>EndeAP5</vt:lpstr>
      <vt:lpstr>EndeAP6</vt:lpstr>
      <vt:lpstr>EndeAP7</vt:lpstr>
      <vt:lpstr>EndeAP8</vt:lpstr>
      <vt:lpstr>EndeAP9</vt:lpstr>
      <vt:lpstr>NameAP1</vt:lpstr>
      <vt:lpstr>NameAP10</vt:lpstr>
      <vt:lpstr>NameAP11</vt:lpstr>
      <vt:lpstr>NameAP12</vt:lpstr>
      <vt:lpstr>NameAP13</vt:lpstr>
      <vt:lpstr>NameAP14</vt:lpstr>
      <vt:lpstr>NameAP15</vt:lpstr>
      <vt:lpstr>NameAP2</vt:lpstr>
      <vt:lpstr>NameAP3</vt:lpstr>
      <vt:lpstr>NameAP4</vt:lpstr>
      <vt:lpstr>NameAP5</vt:lpstr>
      <vt:lpstr>NameAP6</vt:lpstr>
      <vt:lpstr>NameAP7</vt:lpstr>
      <vt:lpstr>NameAP8</vt:lpstr>
      <vt:lpstr>NameAP9</vt:lpstr>
    </vt:vector>
  </TitlesOfParts>
  <Company>LFI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Hammecke, Gunnar (1972)</dc:creator>
  <cp:lastModifiedBy>Stellter, Daniela</cp:lastModifiedBy>
  <cp:lastPrinted>2017-09-14T08:53:42Z</cp:lastPrinted>
  <dcterms:created xsi:type="dcterms:W3CDTF">2003-02-07T07:27:17Z</dcterms:created>
  <dcterms:modified xsi:type="dcterms:W3CDTF">2020-08-07T08:57:15Z</dcterms:modified>
</cp:coreProperties>
</file>