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ib_na_filer1\User_Data\Uebergabe\PMP\PM\1_neu\Speicherprogramm\2_Umsetzung\9.1_Merkblätter\"/>
    </mc:Choice>
  </mc:AlternateContent>
  <workbookProtection workbookPassword="8B71" lockStructure="1"/>
  <bookViews>
    <workbookView xWindow="360" yWindow="315" windowWidth="28275" windowHeight="13575"/>
  </bookViews>
  <sheets>
    <sheet name="Tabelle1" sheetId="1" r:id="rId1"/>
  </sheets>
  <definedNames>
    <definedName name="_IDVTrackerBlocked103_" hidden="1">0</definedName>
    <definedName name="_IDVTrackerEx103_" hidden="1">0</definedName>
    <definedName name="_IDVTrackerFreigabeDateiID103_" hidden="1">-1</definedName>
    <definedName name="_IDVTrackerFreigabeStatus103_" hidden="1">0</definedName>
    <definedName name="_IDVTrackerFreigabeVersion103_" hidden="1">-1</definedName>
    <definedName name="_IDVTrackerID103_" hidden="1">166430</definedName>
    <definedName name="_IDVTrackerMajorVersion103_" hidden="1">1</definedName>
    <definedName name="_IDVTrackerMinorVersion103_" hidden="1">0</definedName>
    <definedName name="_IDVTrackerVersion103_" hidden="1">3</definedName>
  </definedNames>
  <calcPr calcId="162913"/>
</workbook>
</file>

<file path=xl/calcChain.xml><?xml version="1.0" encoding="utf-8"?>
<calcChain xmlns="http://schemas.openxmlformats.org/spreadsheetml/2006/main">
  <c r="E24" i="1" l="1"/>
  <c r="E8" i="1"/>
  <c r="C31" i="1" l="1"/>
  <c r="C30" i="1"/>
  <c r="E23" i="1" l="1"/>
  <c r="C9" i="1"/>
  <c r="E7" i="1"/>
  <c r="C13" i="1" l="1"/>
  <c r="C25" i="1"/>
  <c r="D25" i="1" s="1"/>
  <c r="D9" i="1"/>
  <c r="C17" i="1" l="1"/>
  <c r="C32" i="1"/>
  <c r="C34" i="1" s="1"/>
</calcChain>
</file>

<file path=xl/sharedStrings.xml><?xml version="1.0" encoding="utf-8"?>
<sst xmlns="http://schemas.openxmlformats.org/spreadsheetml/2006/main" count="26" uniqueCount="16">
  <si>
    <t>kWp</t>
  </si>
  <si>
    <t>300 EUR/kWh (bis zu 25 kWh)</t>
  </si>
  <si>
    <t>200 EUR/kWh (ab 25 kWh)</t>
  </si>
  <si>
    <t>Nennleistung der PVA</t>
  </si>
  <si>
    <t>nutzbare Speicherkapazität des zu fördernden Stromspeichers</t>
  </si>
  <si>
    <t>Verhältnis Nennleistung/Speicherkapazität</t>
  </si>
  <si>
    <t>davon förderfähig</t>
  </si>
  <si>
    <t>Bonus für einen stationären Ladepunkt</t>
  </si>
  <si>
    <t>kWh (mind. 5)</t>
  </si>
  <si>
    <t>Richtlinie Ziffer 2.1.a)  PVA mit installierter Leistung von bis zu 30 kWp</t>
  </si>
  <si>
    <t>Richtlinie Ziffer 2.1.b)  PVA gem. Mieterstrommodell mit installierter Leistung von bis zu 100 kWp</t>
  </si>
  <si>
    <r>
      <rPr>
        <b/>
        <sz val="11"/>
        <color theme="1"/>
        <rFont val="Calibri"/>
        <family val="2"/>
        <scheme val="minor"/>
      </rPr>
      <t>Hinweis</t>
    </r>
    <r>
      <rPr>
        <sz val="11"/>
        <color theme="1"/>
        <rFont val="Calibri"/>
        <family val="2"/>
        <scheme val="minor"/>
      </rPr>
      <t>: Bitte tragen Sie die Werte der geplanten Photovoltaik-Dachanlage und des geplanten Energiespeichers in die gelben Felder unten ein. Die mögliche Höhe Ihres Zuschusses wird automatisch berechnet. Diese Werte können Sie anschließend im Antragsformular eintragen.</t>
    </r>
  </si>
  <si>
    <t>Errechneter Zuschuss für den Stromspeicher</t>
  </si>
  <si>
    <t>Errechneter Zuschuss gesamtes Projekt</t>
  </si>
  <si>
    <t>max. 7.500 EUR + Bonus</t>
  </si>
  <si>
    <t>max. 20.000 EUR + 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</si>
</sst>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3" xfId="0" applyBorder="1"/>
    <xf numFmtId="0" fontId="0" fillId="0" borderId="4" xfId="0" applyBorder="1"/>
    <xf numFmtId="4" fontId="0" fillId="0" borderId="5" xfId="0" applyNumberFormat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4" fontId="0" fillId="0" borderId="0" xfId="0" applyNumberFormat="1" applyBorder="1"/>
    <xf numFmtId="4" fontId="1" fillId="0" borderId="0" xfId="0" applyNumberFormat="1" applyFont="1" applyBorder="1"/>
    <xf numFmtId="0" fontId="2" fillId="0" borderId="0" xfId="0" applyFont="1" applyBorder="1"/>
    <xf numFmtId="0" fontId="0" fillId="0" borderId="12" xfId="0" applyBorder="1"/>
    <xf numFmtId="0" fontId="0" fillId="0" borderId="2" xfId="0" applyBorder="1"/>
    <xf numFmtId="0" fontId="0" fillId="0" borderId="13" xfId="0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6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0" fillId="0" borderId="1" xfId="0" applyFont="1" applyBorder="1"/>
    <xf numFmtId="2" fontId="1" fillId="0" borderId="1" xfId="0" applyNumberFormat="1" applyFont="1" applyBorder="1"/>
    <xf numFmtId="0" fontId="3" fillId="0" borderId="1" xfId="0" applyFont="1" applyBorder="1"/>
    <xf numFmtId="0" fontId="1" fillId="0" borderId="10" xfId="0" applyFont="1" applyBorder="1"/>
    <xf numFmtId="0" fontId="2" fillId="0" borderId="11" xfId="0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5" borderId="0" xfId="0" applyFont="1" applyFill="1" applyAlignment="1">
      <alignment horizontal="center" vertical="top" wrapText="1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64"/>
  <sheetViews>
    <sheetView tabSelected="1" zoomScaleNormal="100" workbookViewId="0">
      <selection activeCell="C7" sqref="C7"/>
    </sheetView>
  </sheetViews>
  <sheetFormatPr baseColWidth="10" defaultRowHeight="15" x14ac:dyDescent="0.25"/>
  <cols>
    <col min="1" max="1" width="13.42578125" customWidth="1"/>
    <col min="2" max="2" width="27" customWidth="1"/>
    <col min="4" max="4" width="15.7109375" customWidth="1"/>
    <col min="5" max="5" width="12.28515625" customWidth="1"/>
    <col min="6" max="6" width="19.28515625" customWidth="1"/>
    <col min="10" max="10" width="21.42578125" customWidth="1"/>
  </cols>
  <sheetData>
    <row r="1" spans="1:6" x14ac:dyDescent="0.25">
      <c r="A1" s="30" t="s">
        <v>11</v>
      </c>
      <c r="B1" s="30"/>
      <c r="C1" s="30"/>
      <c r="D1" s="30"/>
      <c r="E1" s="30"/>
      <c r="F1" s="30"/>
    </row>
    <row r="2" spans="1:6" x14ac:dyDescent="0.25">
      <c r="A2" s="30"/>
      <c r="B2" s="30"/>
      <c r="C2" s="30"/>
      <c r="D2" s="30"/>
      <c r="E2" s="30"/>
      <c r="F2" s="30"/>
    </row>
    <row r="3" spans="1:6" x14ac:dyDescent="0.25">
      <c r="A3" s="30"/>
      <c r="B3" s="30"/>
      <c r="C3" s="30"/>
      <c r="D3" s="30"/>
      <c r="E3" s="30"/>
      <c r="F3" s="30"/>
    </row>
    <row r="4" spans="1:6" ht="15.75" thickBot="1" x14ac:dyDescent="0.3"/>
    <row r="5" spans="1:6" ht="15.75" thickBot="1" x14ac:dyDescent="0.3">
      <c r="A5" s="13" t="s">
        <v>9</v>
      </c>
      <c r="B5" s="14"/>
      <c r="C5" s="14"/>
      <c r="D5" s="14"/>
      <c r="E5" s="14"/>
      <c r="F5" s="15"/>
    </row>
    <row r="6" spans="1:6" ht="30" customHeight="1" x14ac:dyDescent="0.25">
      <c r="A6" s="4"/>
      <c r="B6" s="5"/>
      <c r="C6" s="5"/>
      <c r="D6" s="5"/>
      <c r="E6" s="16" t="s">
        <v>6</v>
      </c>
      <c r="F6" s="6"/>
    </row>
    <row r="7" spans="1:6" x14ac:dyDescent="0.25">
      <c r="A7" s="17" t="s">
        <v>3</v>
      </c>
      <c r="B7" s="17"/>
      <c r="C7" s="24">
        <v>1</v>
      </c>
      <c r="D7" s="17" t="s">
        <v>0</v>
      </c>
      <c r="E7" s="18">
        <f>C7</f>
        <v>1</v>
      </c>
      <c r="F7" s="6"/>
    </row>
    <row r="8" spans="1:6" ht="30" customHeight="1" x14ac:dyDescent="0.25">
      <c r="A8" s="26" t="s">
        <v>4</v>
      </c>
      <c r="B8" s="26"/>
      <c r="C8" s="24">
        <v>1</v>
      </c>
      <c r="D8" s="17" t="s">
        <v>8</v>
      </c>
      <c r="E8" s="29" t="str">
        <f>IF(C8&lt;5,"Speicher ist zu klein",IF(C9&gt;=1.2,C8,ROUND(E7/1.2,1)))</f>
        <v>Speicher ist zu klein</v>
      </c>
      <c r="F8" s="23"/>
    </row>
    <row r="9" spans="1:6" x14ac:dyDescent="0.25">
      <c r="A9" s="19" t="s">
        <v>5</v>
      </c>
      <c r="B9" s="17"/>
      <c r="C9" s="20">
        <f>ROUND(C7/C8,2)</f>
        <v>1</v>
      </c>
      <c r="D9" s="21" t="str">
        <f>IF(C9&lt;1.2,"mindestens 1,2"," ")</f>
        <v>mindestens 1,2</v>
      </c>
      <c r="E9" s="18">
        <v>1.2</v>
      </c>
      <c r="F9" s="6"/>
    </row>
    <row r="10" spans="1:6" x14ac:dyDescent="0.25">
      <c r="A10" s="27" t="s">
        <v>7</v>
      </c>
      <c r="B10" s="28"/>
      <c r="C10" s="25"/>
      <c r="D10" s="5"/>
      <c r="E10" s="5"/>
      <c r="F10" s="6"/>
    </row>
    <row r="11" spans="1:6" x14ac:dyDescent="0.25">
      <c r="A11" s="4"/>
      <c r="B11" s="5"/>
      <c r="C11" s="5"/>
      <c r="D11" s="5"/>
      <c r="E11" s="5"/>
      <c r="F11" s="6"/>
    </row>
    <row r="12" spans="1:6" x14ac:dyDescent="0.25">
      <c r="A12" s="22" t="s">
        <v>12</v>
      </c>
      <c r="B12" s="5"/>
      <c r="C12" s="5"/>
      <c r="D12" s="5"/>
      <c r="E12" s="5"/>
      <c r="F12" s="6"/>
    </row>
    <row r="13" spans="1:6" x14ac:dyDescent="0.25">
      <c r="A13" s="4" t="s">
        <v>1</v>
      </c>
      <c r="B13" s="5"/>
      <c r="C13" s="7">
        <f>IF(C8&lt;5,0,IF(E8&lt;=25,E8*300,25*300))</f>
        <v>0</v>
      </c>
      <c r="D13" s="5"/>
      <c r="E13" s="5"/>
      <c r="F13" s="6"/>
    </row>
    <row r="14" spans="1:6" ht="15" customHeight="1" x14ac:dyDescent="0.25">
      <c r="A14" s="4"/>
      <c r="B14" s="5"/>
      <c r="C14" s="7"/>
      <c r="D14" s="5"/>
      <c r="E14" s="5"/>
      <c r="F14" s="6"/>
    </row>
    <row r="15" spans="1:6" ht="15" customHeight="1" x14ac:dyDescent="0.25">
      <c r="A15" s="4"/>
      <c r="B15" s="5"/>
      <c r="C15" s="8"/>
      <c r="D15" s="5"/>
      <c r="E15" s="5"/>
      <c r="F15" s="6"/>
    </row>
    <row r="16" spans="1:6" ht="17.25" customHeight="1" thickBot="1" x14ac:dyDescent="0.3">
      <c r="A16" s="4"/>
      <c r="B16" s="5"/>
      <c r="C16" s="5"/>
      <c r="D16" s="5"/>
      <c r="E16" s="5"/>
      <c r="F16" s="6"/>
    </row>
    <row r="17" spans="1:6" ht="15.75" customHeight="1" thickBot="1" x14ac:dyDescent="0.3">
      <c r="A17" s="1" t="s">
        <v>13</v>
      </c>
      <c r="B17" s="2"/>
      <c r="C17" s="3">
        <f>IF(C10="Ja",1000,0)+IF(C13&lt;=7500,C13,7500)</f>
        <v>0</v>
      </c>
      <c r="D17" s="9" t="s">
        <v>14</v>
      </c>
      <c r="E17" s="5"/>
      <c r="F17" s="6"/>
    </row>
    <row r="18" spans="1:6" ht="18.75" customHeight="1" thickBot="1" x14ac:dyDescent="0.3">
      <c r="A18" s="10"/>
      <c r="B18" s="11"/>
      <c r="C18" s="11"/>
      <c r="D18" s="11"/>
      <c r="E18" s="11"/>
      <c r="F18" s="12"/>
    </row>
    <row r="19" spans="1:6" ht="15.75" customHeight="1" x14ac:dyDescent="0.25"/>
    <row r="20" spans="1:6" ht="15.75" customHeight="1" thickBot="1" x14ac:dyDescent="0.3"/>
    <row r="21" spans="1:6" ht="15.75" customHeight="1" thickBot="1" x14ac:dyDescent="0.3">
      <c r="A21" s="13" t="s">
        <v>10</v>
      </c>
      <c r="B21" s="14"/>
      <c r="C21" s="14"/>
      <c r="D21" s="14"/>
      <c r="E21" s="14"/>
      <c r="F21" s="15"/>
    </row>
    <row r="22" spans="1:6" ht="30" customHeight="1" x14ac:dyDescent="0.25">
      <c r="A22" s="4"/>
      <c r="B22" s="5"/>
      <c r="C22" s="5"/>
      <c r="D22" s="5"/>
      <c r="E22" s="16" t="s">
        <v>6</v>
      </c>
      <c r="F22" s="6"/>
    </row>
    <row r="23" spans="1:6" ht="15.75" customHeight="1" x14ac:dyDescent="0.25">
      <c r="A23" s="17" t="s">
        <v>3</v>
      </c>
      <c r="B23" s="17"/>
      <c r="C23" s="24">
        <v>1</v>
      </c>
      <c r="D23" s="17" t="s">
        <v>0</v>
      </c>
      <c r="E23" s="18">
        <f>C23</f>
        <v>1</v>
      </c>
      <c r="F23" s="6"/>
    </row>
    <row r="24" spans="1:6" ht="33.75" customHeight="1" x14ac:dyDescent="0.25">
      <c r="A24" s="26" t="s">
        <v>4</v>
      </c>
      <c r="B24" s="26"/>
      <c r="C24" s="24">
        <v>1</v>
      </c>
      <c r="D24" s="17" t="s">
        <v>8</v>
      </c>
      <c r="E24" s="29" t="str">
        <f>IF(C24&lt;5,"Speicher ist zu klein",IF(C25&gt;=0.5,C24,ROUND(E23/0.5,1)))</f>
        <v>Speicher ist zu klein</v>
      </c>
      <c r="F24" s="23"/>
    </row>
    <row r="25" spans="1:6" ht="15.75" customHeight="1" x14ac:dyDescent="0.25">
      <c r="A25" s="19" t="s">
        <v>5</v>
      </c>
      <c r="B25" s="17"/>
      <c r="C25" s="20">
        <f>ROUND(C23/C24,1)</f>
        <v>1</v>
      </c>
      <c r="D25" s="21" t="str">
        <f>IF(C25&lt;0.5,"mindestens 0,5"," ")</f>
        <v xml:space="preserve"> </v>
      </c>
      <c r="E25" s="18">
        <v>0.5</v>
      </c>
      <c r="F25" s="6"/>
    </row>
    <row r="26" spans="1:6" ht="15.75" customHeight="1" x14ac:dyDescent="0.25">
      <c r="A26" s="27" t="s">
        <v>7</v>
      </c>
      <c r="B26" s="28"/>
      <c r="C26" s="25"/>
      <c r="D26" s="5"/>
      <c r="E26" s="5"/>
      <c r="F26" s="6"/>
    </row>
    <row r="27" spans="1:6" ht="15.75" customHeight="1" x14ac:dyDescent="0.25">
      <c r="A27" s="4"/>
      <c r="B27" s="5"/>
      <c r="C27" s="5"/>
      <c r="D27" s="5"/>
      <c r="E27" s="5"/>
      <c r="F27" s="6"/>
    </row>
    <row r="28" spans="1:6" ht="15.75" customHeight="1" x14ac:dyDescent="0.25">
      <c r="A28" s="4"/>
      <c r="B28" s="5"/>
      <c r="C28" s="5"/>
      <c r="D28" s="5"/>
      <c r="E28" s="5"/>
      <c r="F28" s="6"/>
    </row>
    <row r="29" spans="1:6" ht="15.75" customHeight="1" x14ac:dyDescent="0.25">
      <c r="A29" s="22" t="s">
        <v>12</v>
      </c>
      <c r="B29" s="5"/>
      <c r="C29" s="5"/>
      <c r="D29" s="5"/>
      <c r="E29" s="5"/>
      <c r="F29" s="6"/>
    </row>
    <row r="30" spans="1:6" ht="15.75" customHeight="1" x14ac:dyDescent="0.25">
      <c r="A30" s="4" t="s">
        <v>1</v>
      </c>
      <c r="B30" s="5"/>
      <c r="C30" s="7">
        <f>IF(C24&lt;5,0,IF(E24&lt;=25,E24*300,25*300))</f>
        <v>0</v>
      </c>
      <c r="D30" s="5"/>
      <c r="E30" s="5"/>
      <c r="F30" s="6"/>
    </row>
    <row r="31" spans="1:6" ht="15.75" customHeight="1" x14ac:dyDescent="0.25">
      <c r="A31" s="4" t="s">
        <v>2</v>
      </c>
      <c r="B31" s="5"/>
      <c r="C31" s="7">
        <f>IF(C24&lt;5,0,IF(E24&lt;=25,0,(E24-25)*200))</f>
        <v>0</v>
      </c>
      <c r="D31" s="5"/>
      <c r="E31" s="5"/>
      <c r="F31" s="6"/>
    </row>
    <row r="32" spans="1:6" ht="15.75" customHeight="1" x14ac:dyDescent="0.25">
      <c r="A32" s="4"/>
      <c r="B32" s="5"/>
      <c r="C32" s="8">
        <f>SUM(C30:C31)</f>
        <v>0</v>
      </c>
      <c r="D32" s="5"/>
      <c r="E32" s="5"/>
      <c r="F32" s="6"/>
    </row>
    <row r="33" spans="1:6" ht="15.75" customHeight="1" thickBot="1" x14ac:dyDescent="0.3">
      <c r="A33" s="4"/>
      <c r="B33" s="5"/>
      <c r="C33" s="5"/>
      <c r="D33" s="5"/>
      <c r="E33" s="5"/>
      <c r="F33" s="6"/>
    </row>
    <row r="34" spans="1:6" ht="15.75" customHeight="1" thickBot="1" x14ac:dyDescent="0.3">
      <c r="A34" s="1" t="s">
        <v>13</v>
      </c>
      <c r="B34" s="2"/>
      <c r="C34" s="3">
        <f>IF(C26="Ja",1000,0)+IF(C32&lt;=20000,C32,20000)</f>
        <v>0</v>
      </c>
      <c r="D34" s="9" t="s">
        <v>15</v>
      </c>
      <c r="E34" s="5"/>
      <c r="F34" s="6"/>
    </row>
    <row r="35" spans="1:6" ht="15.75" customHeight="1" thickBot="1" x14ac:dyDescent="0.3">
      <c r="A35" s="10"/>
      <c r="B35" s="11"/>
      <c r="C35" s="11"/>
      <c r="D35" s="11"/>
      <c r="E35" s="11"/>
      <c r="F35" s="12"/>
    </row>
    <row r="36" spans="1:6" ht="15.75" customHeight="1" x14ac:dyDescent="0.25"/>
    <row r="37" spans="1:6" ht="15.75" customHeight="1" x14ac:dyDescent="0.25"/>
    <row r="38" spans="1:6" ht="15.75" customHeight="1" x14ac:dyDescent="0.25"/>
    <row r="40" spans="1:6" ht="16.5" customHeight="1" x14ac:dyDescent="0.25"/>
    <row r="41" spans="1:6" ht="16.5" customHeight="1" x14ac:dyDescent="0.25"/>
    <row r="42" spans="1:6" ht="16.5" customHeight="1" x14ac:dyDescent="0.25"/>
    <row r="43" spans="1:6" ht="16.5" customHeight="1" x14ac:dyDescent="0.25"/>
    <row r="44" spans="1:6" ht="16.5" customHeight="1" x14ac:dyDescent="0.25"/>
    <row r="45" spans="1:6" ht="16.5" customHeight="1" x14ac:dyDescent="0.25"/>
    <row r="46" spans="1:6" ht="16.5" customHeight="1" x14ac:dyDescent="0.25"/>
    <row r="47" spans="1:6" ht="16.5" customHeight="1" x14ac:dyDescent="0.25"/>
    <row r="52" ht="18" customHeight="1" x14ac:dyDescent="0.25"/>
    <row r="54" ht="15.75" customHeight="1" x14ac:dyDescent="0.25"/>
    <row r="55" ht="18" customHeight="1" x14ac:dyDescent="0.25"/>
    <row r="61" ht="16.5" customHeight="1" x14ac:dyDescent="0.25"/>
    <row r="62" ht="18.75" customHeight="1" x14ac:dyDescent="0.25"/>
    <row r="63" ht="18" customHeight="1" x14ac:dyDescent="0.25"/>
    <row r="64" ht="35.25" customHeight="1" x14ac:dyDescent="0.25"/>
  </sheetData>
  <sheetProtection algorithmName="SHA-512" hashValue="/ZF/H6jCwBFpMNgcEh52cSYQ7tLuNDpdzVIGIkW2qK1LiwKejpvUdAJ9gh0UjSX6cLMGFDBz83rmcrYu4PO+Qg==" saltValue="dpiGVOzG+lc/hqyeeR3pjg==" spinCount="100000" sheet="1" objects="1" scenarios="1" selectLockedCells="1"/>
  <mergeCells count="5">
    <mergeCell ref="A24:B24"/>
    <mergeCell ref="A8:B8"/>
    <mergeCell ref="A10:B10"/>
    <mergeCell ref="A26:B26"/>
    <mergeCell ref="A1:F3"/>
  </mergeCells>
  <conditionalFormatting sqref="C9">
    <cfRule type="cellIs" dxfId="1" priority="14" operator="lessThan">
      <formula>1.2</formula>
    </cfRule>
  </conditionalFormatting>
  <conditionalFormatting sqref="C25">
    <cfRule type="cellIs" dxfId="0" priority="1" operator="lessThan">
      <formula>0.5</formula>
    </cfRule>
  </conditionalFormatting>
  <dataValidations count="1">
    <dataValidation type="list" allowBlank="1" showInputMessage="1" showErrorMessage="1" sqref="C10 C26">
      <formula1>"Ja, Nein"</formula1>
    </dataValidation>
  </dataValidations>
  <pageMargins left="0.70866141732283472" right="0.11811023622047245" top="0.78740157480314965" bottom="0.78740157480314965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1777, Zoerner Bettina</dc:creator>
  <cp:lastModifiedBy>Fuhrmann, Maximilian</cp:lastModifiedBy>
  <cp:lastPrinted>2022-10-26T14:48:29Z</cp:lastPrinted>
  <dcterms:created xsi:type="dcterms:W3CDTF">2016-03-30T11:34:15Z</dcterms:created>
  <dcterms:modified xsi:type="dcterms:W3CDTF">2022-11-24T08:12:12Z</dcterms:modified>
</cp:coreProperties>
</file>